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1"/>
  </bookViews>
  <sheets>
    <sheet name="alocare aprilie" sheetId="1" r:id="rId1"/>
    <sheet name="dim apr redis mai" sheetId="2" r:id="rId2"/>
  </sheets>
  <definedNames/>
  <calcPr fullCalcOnLoad="1"/>
</workbook>
</file>

<file path=xl/sharedStrings.xml><?xml version="1.0" encoding="utf-8"?>
<sst xmlns="http://schemas.openxmlformats.org/spreadsheetml/2006/main" count="153" uniqueCount="72">
  <si>
    <t>Casa de Asigurări de Sănătate Mureş</t>
  </si>
  <si>
    <t>Serviciul Decontare Servicii Medicale</t>
  </si>
  <si>
    <t>Director executiv al Direcției Economice,</t>
  </si>
  <si>
    <t>Director executiv al Direcției Relații Contractuale,</t>
  </si>
  <si>
    <t xml:space="preserve">            Aprobat,</t>
  </si>
  <si>
    <t xml:space="preserve">   Director General</t>
  </si>
  <si>
    <t>Ec. Manuel Augustin Butiulca</t>
  </si>
  <si>
    <t xml:space="preserve">     Ec.Rodica BIRO</t>
  </si>
  <si>
    <t>Verificat/Intocmit, S. A.</t>
  </si>
  <si>
    <t>An 2023</t>
  </si>
  <si>
    <t>Furnizori</t>
  </si>
  <si>
    <t>Spit. Cl. de Urgență Tg. Mures</t>
  </si>
  <si>
    <t>Spit. Orăș.,Dr. Valer Russu"Luduș</t>
  </si>
  <si>
    <t>CMI Dr. Dabija Maria</t>
  </si>
  <si>
    <t>SC Ralmed Centru Medical SRL</t>
  </si>
  <si>
    <t>Fundația Rheum- Care</t>
  </si>
  <si>
    <t>SC San Sylvan SRL</t>
  </si>
  <si>
    <t>SC Centrul Medical Topmed SRL</t>
  </si>
  <si>
    <t>SC Băile Sărate SRL</t>
  </si>
  <si>
    <t>SC Reszana Center SRL</t>
  </si>
  <si>
    <t>SC Sorel&amp;Sorela SRL</t>
  </si>
  <si>
    <t>SC Cabinet Medical Salinele Roman SRL</t>
  </si>
  <si>
    <t>SC Ale Fiziomed Plus SRL</t>
  </si>
  <si>
    <t>SC Dr Szasz Rehab Center SRL</t>
  </si>
  <si>
    <t>SC Psychobiomed Center SRL</t>
  </si>
  <si>
    <t>SC Procardia Health SRL</t>
  </si>
  <si>
    <t>Alocare februarie</t>
  </si>
  <si>
    <t>Alocare ianuarie</t>
  </si>
  <si>
    <t>Economii ianuarie</t>
  </si>
  <si>
    <t>Final ianuarie</t>
  </si>
  <si>
    <t>Sume care se redistribuie pe luna februarie</t>
  </si>
  <si>
    <t>Februarie dupa redistribuire</t>
  </si>
  <si>
    <t>Trim I 2023</t>
  </si>
  <si>
    <t xml:space="preserve">                     Ec.Szollosi Erika</t>
  </si>
  <si>
    <t>Nr.   crt</t>
  </si>
  <si>
    <t>TOTAL recuperere</t>
  </si>
  <si>
    <t>Dr Komjatszegi Reka(acupunctura)</t>
  </si>
  <si>
    <t>TOTAL GENERAL</t>
  </si>
  <si>
    <t xml:space="preserve">                                                                                   Șef Serviciu Decontare Servicii Medicale</t>
  </si>
  <si>
    <t>Ec Carmen Alina FLOREA</t>
  </si>
  <si>
    <t xml:space="preserve">Alocare martie </t>
  </si>
  <si>
    <t>Economii februarie</t>
  </si>
  <si>
    <t>Final februarie</t>
  </si>
  <si>
    <t>Sume care se redistribuie pe luna martie</t>
  </si>
  <si>
    <t>Final martie</t>
  </si>
  <si>
    <t xml:space="preserve">     Anexa 2</t>
  </si>
  <si>
    <t>Alocare aprilie 2023</t>
  </si>
  <si>
    <t xml:space="preserve">Trim II </t>
  </si>
  <si>
    <t>Șef Serviciu Decontare Servicii Medicale</t>
  </si>
  <si>
    <t>Pag.1</t>
  </si>
  <si>
    <t>Pag.2</t>
  </si>
  <si>
    <t>Economii martie</t>
  </si>
  <si>
    <t>Final Martie</t>
  </si>
  <si>
    <t>Sume care se redistribuie pe luna aprilie</t>
  </si>
  <si>
    <t>Aprilie dupa redistribuire</t>
  </si>
  <si>
    <t xml:space="preserve">                                             Director executiv al Direcției Relații Contractuale,</t>
  </si>
  <si>
    <t>Data:21.04.2023</t>
  </si>
  <si>
    <t>Diminuare luna martie 2023 alocare luna aprilie 2023</t>
  </si>
  <si>
    <t>Alocare Mai</t>
  </si>
  <si>
    <t>Alocare Iunie</t>
  </si>
  <si>
    <t>SC Sevalia Medica SRL</t>
  </si>
  <si>
    <t xml:space="preserve"> </t>
  </si>
  <si>
    <t>SC Acta Medica SRL</t>
  </si>
  <si>
    <t>TOTAL racupunctura</t>
  </si>
  <si>
    <t>Economii aprilie</t>
  </si>
  <si>
    <t>Final aprilie</t>
  </si>
  <si>
    <t>Sume care se redistribuie pe luna mai</t>
  </si>
  <si>
    <t>Mai  dupa redistribuire</t>
  </si>
  <si>
    <t>Diminuare luna Aprilie 2023 - redistribuire luna Mai 2023</t>
  </si>
  <si>
    <t>Data:</t>
  </si>
  <si>
    <t>19.05.2023</t>
  </si>
  <si>
    <t>Data:19.05.2023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</si>
</sst>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* #,##0_);_(* \(#,##0\);_(* &quot;-&quot;??_);_(@_)"/>
    <numFmt numFmtId="181" formatCode="_(* #,##0.0_);_(* \(#,##0.0\);_(* &quot;-&quot;??_);_(@_)"/>
    <numFmt numFmtId="182" formatCode="_(* #,##0.000_);_(* \(#,##0.000\);_(* &quot;-&quot;??_);_(@_)"/>
    <numFmt numFmtId="183" formatCode="[$-409]dddd\,\ mmmm\ d\,\ yyyy"/>
    <numFmt numFmtId="184" formatCode="[$-409]h:mm:ss\ AM/PM"/>
    <numFmt numFmtId="185" formatCode="0.00_);\(0.00\)"/>
    <numFmt numFmtId="186" formatCode="0.000"/>
    <numFmt numFmtId="187" formatCode="0.000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_(* #,##0.0000_);_(* \(#,##0.0000\);_(* &quot;-&quot;????_);_(@_)"/>
    <numFmt numFmtId="195" formatCode="#,##0.0_);\(#,##0.0\)"/>
    <numFmt numFmtId="196" formatCode="[$-418]dddd\,\ d\ mmmm\ yyyy"/>
    <numFmt numFmtId="197" formatCode="_(* #,##0.000_);_(* \(#,##0.000\);_(* &quot;-&quot;????_);_(@_)"/>
    <numFmt numFmtId="198" formatCode="_(* #,##0.00_);_(* \(#,##0.00\);_(* &quot;-&quot;????_);_(@_)"/>
    <numFmt numFmtId="199" formatCode="[$-809]dd\ mmmm\ yyyy"/>
    <numFmt numFmtId="200" formatCode="0.0"/>
    <numFmt numFmtId="201" formatCode="_-* #,##0.000_-;\-* #,##0.000_-;_-* &quot;-&quot;???_-;_-@_-"/>
    <numFmt numFmtId="202" formatCode="_-* #,##0.0000_-;\-* #,##0.0000_-;_-* &quot;-&quot;????_-;_-@_-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3" fontId="1" fillId="0" borderId="0" xfId="42" applyFont="1" applyBorder="1" applyAlignment="1">
      <alignment/>
    </xf>
    <xf numFmtId="0" fontId="3" fillId="0" borderId="0" xfId="0" applyFont="1" applyBorder="1" applyAlignment="1">
      <alignment/>
    </xf>
    <xf numFmtId="43" fontId="3" fillId="0" borderId="0" xfId="42" applyFont="1" applyBorder="1" applyAlignment="1">
      <alignment/>
    </xf>
    <xf numFmtId="43" fontId="4" fillId="0" borderId="0" xfId="42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0" fillId="0" borderId="10" xfId="42" applyFont="1" applyBorder="1" applyAlignment="1">
      <alignment/>
    </xf>
    <xf numFmtId="173" fontId="0" fillId="0" borderId="10" xfId="0" applyNumberFormat="1" applyBorder="1" applyAlignment="1">
      <alignment/>
    </xf>
    <xf numFmtId="43" fontId="7" fillId="0" borderId="10" xfId="42" applyFont="1" applyBorder="1" applyAlignment="1">
      <alignment/>
    </xf>
    <xf numFmtId="43" fontId="7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43" fontId="1" fillId="0" borderId="10" xfId="42" applyFont="1" applyBorder="1" applyAlignment="1">
      <alignment/>
    </xf>
    <xf numFmtId="43" fontId="2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3" fontId="3" fillId="0" borderId="0" xfId="42" applyFont="1" applyBorder="1" applyAlignment="1">
      <alignment horizontal="left" vertical="center"/>
    </xf>
    <xf numFmtId="0" fontId="7" fillId="0" borderId="16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173" fontId="7" fillId="0" borderId="18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43" fontId="1" fillId="0" borderId="20" xfId="42" applyFont="1" applyBorder="1" applyAlignment="1">
      <alignment/>
    </xf>
    <xf numFmtId="43" fontId="1" fillId="0" borderId="20" xfId="0" applyNumberFormat="1" applyFont="1" applyBorder="1" applyAlignment="1">
      <alignment/>
    </xf>
    <xf numFmtId="173" fontId="1" fillId="0" borderId="20" xfId="0" applyNumberFormat="1" applyFont="1" applyBorder="1" applyAlignment="1">
      <alignment/>
    </xf>
    <xf numFmtId="0" fontId="9" fillId="0" borderId="20" xfId="0" applyFont="1" applyBorder="1" applyAlignment="1">
      <alignment/>
    </xf>
    <xf numFmtId="43" fontId="2" fillId="0" borderId="10" xfId="42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13" xfId="0" applyFont="1" applyFill="1" applyBorder="1" applyAlignment="1">
      <alignment horizontal="center" wrapText="1"/>
    </xf>
    <xf numFmtId="173" fontId="7" fillId="0" borderId="14" xfId="0" applyNumberFormat="1" applyFont="1" applyBorder="1" applyAlignment="1">
      <alignment/>
    </xf>
    <xf numFmtId="173" fontId="1" fillId="0" borderId="21" xfId="0" applyNumberFormat="1" applyFont="1" applyBorder="1" applyAlignment="1">
      <alignment/>
    </xf>
    <xf numFmtId="173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43" fontId="2" fillId="0" borderId="10" xfId="42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/>
    </xf>
    <xf numFmtId="43" fontId="1" fillId="0" borderId="23" xfId="42" applyFont="1" applyBorder="1" applyAlignment="1">
      <alignment/>
    </xf>
    <xf numFmtId="43" fontId="2" fillId="0" borderId="23" xfId="0" applyNumberFormat="1" applyFont="1" applyBorder="1" applyAlignment="1">
      <alignment/>
    </xf>
    <xf numFmtId="43" fontId="2" fillId="0" borderId="23" xfId="42" applyFont="1" applyBorder="1" applyAlignment="1">
      <alignment horizontal="center"/>
    </xf>
    <xf numFmtId="173" fontId="0" fillId="0" borderId="15" xfId="0" applyNumberFormat="1" applyFont="1" applyBorder="1" applyAlignment="1">
      <alignment/>
    </xf>
    <xf numFmtId="0" fontId="6" fillId="0" borderId="12" xfId="0" applyFont="1" applyBorder="1" applyAlignment="1">
      <alignment horizontal="right"/>
    </xf>
    <xf numFmtId="43" fontId="0" fillId="0" borderId="10" xfId="42" applyFont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173" fontId="7" fillId="0" borderId="10" xfId="0" applyNumberFormat="1" applyFont="1" applyBorder="1" applyAlignment="1">
      <alignment horizontal="right"/>
    </xf>
    <xf numFmtId="173" fontId="0" fillId="0" borderId="14" xfId="0" applyNumberFormat="1" applyFont="1" applyBorder="1" applyAlignment="1">
      <alignment horizontal="right"/>
    </xf>
    <xf numFmtId="173" fontId="7" fillId="0" borderId="14" xfId="0" applyNumberFormat="1" applyFont="1" applyBorder="1" applyAlignment="1">
      <alignment horizontal="right"/>
    </xf>
    <xf numFmtId="173" fontId="7" fillId="0" borderId="18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5" xfId="0" applyFont="1" applyBorder="1" applyAlignment="1">
      <alignment horizontal="left"/>
    </xf>
    <xf numFmtId="43" fontId="1" fillId="0" borderId="23" xfId="42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zoomScalePageLayoutView="0" workbookViewId="0" topLeftCell="A4">
      <selection activeCell="A17" sqref="A17:IV17"/>
    </sheetView>
  </sheetViews>
  <sheetFormatPr defaultColWidth="9.140625" defaultRowHeight="12.75"/>
  <cols>
    <col min="1" max="1" width="5.28125" style="0" customWidth="1"/>
    <col min="2" max="2" width="39.421875" style="0" customWidth="1"/>
    <col min="3" max="3" width="15.57421875" style="0" customWidth="1"/>
    <col min="4" max="4" width="11.140625" style="0" customWidth="1"/>
    <col min="5" max="5" width="12.00390625" style="0" customWidth="1"/>
    <col min="6" max="6" width="14.7109375" style="0" customWidth="1"/>
    <col min="7" max="15" width="14.28125" style="0" customWidth="1"/>
    <col min="16" max="20" width="16.00390625" style="0" customWidth="1"/>
    <col min="21" max="21" width="15.57421875" style="0" customWidth="1"/>
    <col min="22" max="22" width="14.57421875" style="0" customWidth="1"/>
  </cols>
  <sheetData>
    <row r="1" spans="1:21" ht="12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1" t="s">
        <v>0</v>
      </c>
      <c r="M1" s="1"/>
      <c r="N1" s="1"/>
      <c r="O1" s="1"/>
      <c r="P1" s="1"/>
      <c r="Q1" s="3"/>
      <c r="R1" s="3"/>
      <c r="S1" s="3"/>
      <c r="T1" s="3"/>
      <c r="U1" s="2"/>
    </row>
    <row r="2" spans="1:25" ht="12.75">
      <c r="A2" s="1" t="s">
        <v>1</v>
      </c>
      <c r="B2" s="1"/>
      <c r="C2" s="1"/>
      <c r="D2" s="2"/>
      <c r="E2" s="2"/>
      <c r="F2" s="2"/>
      <c r="G2" s="3"/>
      <c r="H2" s="3"/>
      <c r="I2" s="3"/>
      <c r="J2" s="3" t="s">
        <v>4</v>
      </c>
      <c r="K2" s="3"/>
      <c r="L2" s="1" t="s">
        <v>1</v>
      </c>
      <c r="M2" s="1"/>
      <c r="N2" s="1"/>
      <c r="O2" s="1"/>
      <c r="P2" s="1"/>
      <c r="Q2" s="1"/>
      <c r="R2" s="1"/>
      <c r="Y2" s="3"/>
    </row>
    <row r="3" spans="1:25" ht="12.75">
      <c r="A3" s="2" t="s">
        <v>56</v>
      </c>
      <c r="B3" s="1"/>
      <c r="C3" s="1"/>
      <c r="D3" s="2"/>
      <c r="E3" s="2"/>
      <c r="F3" s="3"/>
      <c r="G3" s="1"/>
      <c r="H3" s="1"/>
      <c r="I3" s="1"/>
      <c r="J3" s="1" t="s">
        <v>5</v>
      </c>
      <c r="K3" s="1"/>
      <c r="L3" s="2" t="s">
        <v>56</v>
      </c>
      <c r="M3" s="1"/>
      <c r="N3" s="1"/>
      <c r="O3" s="1"/>
      <c r="P3" s="1"/>
      <c r="Q3" s="3"/>
      <c r="R3" s="3"/>
      <c r="T3" s="3" t="s">
        <v>4</v>
      </c>
      <c r="Y3" s="1"/>
    </row>
    <row r="4" spans="1:25" ht="12.75">
      <c r="A4" s="1"/>
      <c r="B4" s="1"/>
      <c r="C4" s="1"/>
      <c r="D4" s="2"/>
      <c r="E4" s="2"/>
      <c r="F4" s="2"/>
      <c r="G4" s="3"/>
      <c r="H4" s="3"/>
      <c r="I4" s="3"/>
      <c r="J4" s="3" t="s">
        <v>7</v>
      </c>
      <c r="K4" s="3"/>
      <c r="L4" s="1"/>
      <c r="M4" s="1"/>
      <c r="N4" s="1"/>
      <c r="O4" s="1"/>
      <c r="P4" s="1"/>
      <c r="Q4" s="3"/>
      <c r="R4" s="3"/>
      <c r="T4" s="1" t="s">
        <v>5</v>
      </c>
      <c r="Y4" s="3"/>
    </row>
    <row r="5" spans="1:2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T5" s="3" t="s">
        <v>7</v>
      </c>
    </row>
    <row r="6" spans="1:18" ht="12.75">
      <c r="A6" s="1"/>
      <c r="B6" s="1"/>
      <c r="C6" s="1"/>
      <c r="D6" s="1"/>
      <c r="E6" s="5"/>
      <c r="F6" s="2"/>
      <c r="G6" s="2"/>
      <c r="H6" s="5"/>
      <c r="I6" s="5"/>
      <c r="J6" s="5"/>
      <c r="K6" s="5"/>
      <c r="L6" s="1"/>
      <c r="M6" s="1"/>
      <c r="N6" s="1"/>
      <c r="O6" s="1"/>
      <c r="P6" s="1"/>
      <c r="Q6" s="4"/>
      <c r="R6" s="4"/>
    </row>
    <row r="8" spans="2:16" ht="15.75">
      <c r="B8" s="23" t="s">
        <v>57</v>
      </c>
      <c r="C8" s="1"/>
      <c r="M8" s="23" t="s">
        <v>57</v>
      </c>
      <c r="N8" s="23"/>
      <c r="O8" s="23"/>
      <c r="P8" s="1"/>
    </row>
    <row r="9" spans="11:21" ht="13.5" thickBot="1">
      <c r="K9" s="11" t="s">
        <v>45</v>
      </c>
      <c r="U9" s="11" t="s">
        <v>45</v>
      </c>
    </row>
    <row r="10" spans="1:21" ht="39">
      <c r="A10" s="12" t="s">
        <v>34</v>
      </c>
      <c r="B10" s="14" t="s">
        <v>10</v>
      </c>
      <c r="C10" s="28" t="s">
        <v>27</v>
      </c>
      <c r="D10" s="28" t="s">
        <v>26</v>
      </c>
      <c r="E10" s="28" t="s">
        <v>28</v>
      </c>
      <c r="F10" s="28" t="s">
        <v>29</v>
      </c>
      <c r="G10" s="29" t="s">
        <v>30</v>
      </c>
      <c r="H10" s="29" t="s">
        <v>31</v>
      </c>
      <c r="I10" s="28" t="s">
        <v>41</v>
      </c>
      <c r="J10" s="28" t="s">
        <v>42</v>
      </c>
      <c r="K10" s="29" t="s">
        <v>40</v>
      </c>
      <c r="L10" s="29" t="s">
        <v>43</v>
      </c>
      <c r="M10" s="28" t="s">
        <v>44</v>
      </c>
      <c r="N10" s="28" t="s">
        <v>51</v>
      </c>
      <c r="O10" s="28" t="s">
        <v>52</v>
      </c>
      <c r="P10" s="29" t="s">
        <v>32</v>
      </c>
      <c r="Q10" s="42" t="s">
        <v>46</v>
      </c>
      <c r="R10" s="29" t="s">
        <v>53</v>
      </c>
      <c r="S10" s="29" t="s">
        <v>54</v>
      </c>
      <c r="T10" s="42" t="s">
        <v>47</v>
      </c>
      <c r="U10" s="30" t="s">
        <v>9</v>
      </c>
    </row>
    <row r="11" spans="1:21" ht="15.75">
      <c r="A11" s="13">
        <v>1</v>
      </c>
      <c r="B11" s="15" t="s">
        <v>11</v>
      </c>
      <c r="C11" s="17">
        <v>48983.22</v>
      </c>
      <c r="D11" s="17">
        <v>48983.22</v>
      </c>
      <c r="E11" s="17">
        <v>21602.72</v>
      </c>
      <c r="F11" s="18">
        <f>C11-E11</f>
        <v>27380.5</v>
      </c>
      <c r="G11" s="17">
        <v>21602.72</v>
      </c>
      <c r="H11" s="18">
        <f>D11+G11</f>
        <v>70585.94</v>
      </c>
      <c r="I11" s="18">
        <v>19692.44</v>
      </c>
      <c r="J11" s="18">
        <f>H11-I11</f>
        <v>50893.5</v>
      </c>
      <c r="K11" s="18">
        <v>49434.84</v>
      </c>
      <c r="L11" s="18">
        <v>19692.44</v>
      </c>
      <c r="M11" s="18">
        <f aca="true" t="shared" si="0" ref="M11:M25">K11+L11</f>
        <v>69127.28</v>
      </c>
      <c r="N11" s="18">
        <v>14957.779999999999</v>
      </c>
      <c r="O11" s="18">
        <f>M11-N11</f>
        <v>54169.5</v>
      </c>
      <c r="P11" s="21">
        <f>F11+J11+O11</f>
        <v>132443.5</v>
      </c>
      <c r="Q11" s="45">
        <v>49921.09</v>
      </c>
      <c r="R11" s="18">
        <v>0</v>
      </c>
      <c r="S11" s="45">
        <f>Q11+R11</f>
        <v>49921.09</v>
      </c>
      <c r="T11" s="45">
        <f>S11</f>
        <v>49921.09</v>
      </c>
      <c r="U11" s="31">
        <f>P11+T11</f>
        <v>182364.59</v>
      </c>
    </row>
    <row r="12" spans="1:21" ht="15.75">
      <c r="A12" s="13">
        <v>2</v>
      </c>
      <c r="B12" s="15" t="s">
        <v>12</v>
      </c>
      <c r="C12" s="17">
        <v>13878.28</v>
      </c>
      <c r="D12" s="17">
        <v>13878.28</v>
      </c>
      <c r="E12" s="17">
        <v>18.28</v>
      </c>
      <c r="F12" s="18">
        <f>C12-E12</f>
        <v>13860</v>
      </c>
      <c r="G12" s="17">
        <v>18.28</v>
      </c>
      <c r="H12" s="18">
        <f>D12+G12</f>
        <v>13896.560000000001</v>
      </c>
      <c r="I12" s="18">
        <v>8.56</v>
      </c>
      <c r="J12" s="18">
        <f aca="true" t="shared" si="1" ref="J12:J25">H12-I12</f>
        <v>13888.000000000002</v>
      </c>
      <c r="K12" s="18">
        <v>14000.28</v>
      </c>
      <c r="L12" s="18">
        <v>8.56</v>
      </c>
      <c r="M12" s="18">
        <f t="shared" si="0"/>
        <v>14008.84</v>
      </c>
      <c r="N12" s="18">
        <v>71.84000000000015</v>
      </c>
      <c r="O12" s="18">
        <f aca="true" t="shared" si="2" ref="O12:O25">M12-N12</f>
        <v>13937</v>
      </c>
      <c r="P12" s="21">
        <f aca="true" t="shared" si="3" ref="P12:P25">F12+J12+O12</f>
        <v>41685</v>
      </c>
      <c r="Q12" s="45">
        <v>14018.12</v>
      </c>
      <c r="R12" s="18">
        <v>0</v>
      </c>
      <c r="S12" s="45">
        <f aca="true" t="shared" si="4" ref="S12:S28">Q12+R12</f>
        <v>14018.12</v>
      </c>
      <c r="T12" s="45">
        <f aca="true" t="shared" si="5" ref="T12:T28">S12</f>
        <v>14018.12</v>
      </c>
      <c r="U12" s="31">
        <f aca="true" t="shared" si="6" ref="U12:U28">P12+T12</f>
        <v>55703.12</v>
      </c>
    </row>
    <row r="13" spans="1:21" ht="15.75">
      <c r="A13" s="13">
        <v>3</v>
      </c>
      <c r="B13" s="15" t="s">
        <v>13</v>
      </c>
      <c r="C13" s="17">
        <v>12676.24</v>
      </c>
      <c r="D13" s="17">
        <v>12676.24</v>
      </c>
      <c r="E13" s="17">
        <v>2.74</v>
      </c>
      <c r="F13" s="18">
        <f aca="true" t="shared" si="7" ref="F13:F25">C13-E13</f>
        <v>12673.5</v>
      </c>
      <c r="G13" s="17">
        <v>2.74</v>
      </c>
      <c r="H13" s="18">
        <f aca="true" t="shared" si="8" ref="H13:H24">D13+G13</f>
        <v>12678.98</v>
      </c>
      <c r="I13" s="18">
        <v>4.5</v>
      </c>
      <c r="J13" s="18">
        <f t="shared" si="1"/>
        <v>12674.48</v>
      </c>
      <c r="K13" s="18">
        <v>15627.64</v>
      </c>
      <c r="L13" s="18">
        <v>4.5</v>
      </c>
      <c r="M13" s="18">
        <f t="shared" si="0"/>
        <v>15632.14</v>
      </c>
      <c r="N13" s="18">
        <v>8.139999999999418</v>
      </c>
      <c r="O13" s="18">
        <f t="shared" si="2"/>
        <v>15624</v>
      </c>
      <c r="P13" s="21">
        <f t="shared" si="3"/>
        <v>40971.979999999996</v>
      </c>
      <c r="Q13" s="45">
        <v>15667.92</v>
      </c>
      <c r="R13" s="18">
        <v>1240.37</v>
      </c>
      <c r="S13" s="45">
        <f t="shared" si="4"/>
        <v>16908.29</v>
      </c>
      <c r="T13" s="45">
        <f t="shared" si="5"/>
        <v>16908.29</v>
      </c>
      <c r="U13" s="31">
        <f t="shared" si="6"/>
        <v>57880.27</v>
      </c>
    </row>
    <row r="14" spans="1:21" ht="15.75">
      <c r="A14" s="13">
        <v>4</v>
      </c>
      <c r="B14" s="15" t="s">
        <v>14</v>
      </c>
      <c r="C14" s="17">
        <v>16947.9</v>
      </c>
      <c r="D14" s="17">
        <v>16947.9</v>
      </c>
      <c r="E14" s="17">
        <v>42.9</v>
      </c>
      <c r="F14" s="18">
        <f t="shared" si="7"/>
        <v>16905</v>
      </c>
      <c r="G14" s="17">
        <v>42.9</v>
      </c>
      <c r="H14" s="18">
        <f t="shared" si="8"/>
        <v>16990.800000000003</v>
      </c>
      <c r="I14" s="18">
        <v>64.8</v>
      </c>
      <c r="J14" s="18">
        <f t="shared" si="1"/>
        <v>16926.000000000004</v>
      </c>
      <c r="K14" s="18">
        <v>17101.28</v>
      </c>
      <c r="L14" s="18">
        <v>64.8</v>
      </c>
      <c r="M14" s="18">
        <f t="shared" si="0"/>
        <v>17166.079999999998</v>
      </c>
      <c r="N14" s="18">
        <v>51.080000000001746</v>
      </c>
      <c r="O14" s="18">
        <f t="shared" si="2"/>
        <v>17114.999999999996</v>
      </c>
      <c r="P14" s="21">
        <f t="shared" si="3"/>
        <v>50946</v>
      </c>
      <c r="Q14" s="45">
        <v>17210.73</v>
      </c>
      <c r="R14" s="18">
        <v>0</v>
      </c>
      <c r="S14" s="45">
        <f t="shared" si="4"/>
        <v>17210.73</v>
      </c>
      <c r="T14" s="45">
        <f t="shared" si="5"/>
        <v>17210.73</v>
      </c>
      <c r="U14" s="31">
        <f t="shared" si="6"/>
        <v>68156.73</v>
      </c>
    </row>
    <row r="15" spans="1:21" ht="15.75">
      <c r="A15" s="13">
        <v>5</v>
      </c>
      <c r="B15" s="15" t="s">
        <v>15</v>
      </c>
      <c r="C15" s="17">
        <v>31724.96</v>
      </c>
      <c r="D15" s="17">
        <v>30881.6</v>
      </c>
      <c r="E15" s="17">
        <v>56.96</v>
      </c>
      <c r="F15" s="18">
        <f t="shared" si="7"/>
        <v>31668</v>
      </c>
      <c r="G15" s="17">
        <v>56.96</v>
      </c>
      <c r="H15" s="18">
        <f>D15+G15</f>
        <v>30938.559999999998</v>
      </c>
      <c r="I15" s="18">
        <v>79.06</v>
      </c>
      <c r="J15" s="18">
        <f t="shared" si="1"/>
        <v>30859.499999999996</v>
      </c>
      <c r="K15" s="18">
        <f>29102.78-964.58</f>
        <v>28138.199999999997</v>
      </c>
      <c r="L15" s="18">
        <v>79.06</v>
      </c>
      <c r="M15" s="18">
        <f t="shared" si="0"/>
        <v>28217.26</v>
      </c>
      <c r="N15" s="18">
        <v>3.7599999999983993</v>
      </c>
      <c r="O15" s="18">
        <f t="shared" si="2"/>
        <v>28213.5</v>
      </c>
      <c r="P15" s="21">
        <f t="shared" si="3"/>
        <v>90741</v>
      </c>
      <c r="Q15" s="45">
        <v>26498.74</v>
      </c>
      <c r="R15" s="18">
        <v>2746.62</v>
      </c>
      <c r="S15" s="45">
        <f t="shared" si="4"/>
        <v>29245.36</v>
      </c>
      <c r="T15" s="45">
        <f t="shared" si="5"/>
        <v>29245.36</v>
      </c>
      <c r="U15" s="31">
        <f t="shared" si="6"/>
        <v>119986.36</v>
      </c>
    </row>
    <row r="16" spans="1:21" ht="15.75">
      <c r="A16" s="13">
        <v>6</v>
      </c>
      <c r="B16" s="15" t="s">
        <v>16</v>
      </c>
      <c r="C16" s="17">
        <v>10277.06</v>
      </c>
      <c r="D16" s="17">
        <v>10277.06</v>
      </c>
      <c r="E16" s="17">
        <v>22.06</v>
      </c>
      <c r="F16" s="18">
        <f t="shared" si="7"/>
        <v>10255</v>
      </c>
      <c r="G16" s="17">
        <v>22.06</v>
      </c>
      <c r="H16" s="18">
        <f t="shared" si="8"/>
        <v>10299.119999999999</v>
      </c>
      <c r="I16" s="18">
        <v>135.12</v>
      </c>
      <c r="J16" s="18">
        <f t="shared" si="1"/>
        <v>10163.999999999998</v>
      </c>
      <c r="K16" s="18">
        <v>10370.92</v>
      </c>
      <c r="L16" s="18">
        <v>135.12</v>
      </c>
      <c r="M16" s="18">
        <f t="shared" si="0"/>
        <v>10506.04</v>
      </c>
      <c r="N16" s="18">
        <v>146.04000000000087</v>
      </c>
      <c r="O16" s="18">
        <f t="shared" si="2"/>
        <v>10360</v>
      </c>
      <c r="P16" s="21">
        <f t="shared" si="3"/>
        <v>30779</v>
      </c>
      <c r="Q16" s="45">
        <v>10456.65</v>
      </c>
      <c r="R16" s="18">
        <v>0</v>
      </c>
      <c r="S16" s="45">
        <f t="shared" si="4"/>
        <v>10456.65</v>
      </c>
      <c r="T16" s="45">
        <f t="shared" si="5"/>
        <v>10456.65</v>
      </c>
      <c r="U16" s="31">
        <f t="shared" si="6"/>
        <v>41235.65</v>
      </c>
    </row>
    <row r="17" spans="1:21" ht="15.75">
      <c r="A17" s="13">
        <v>7</v>
      </c>
      <c r="B17" s="16" t="s">
        <v>17</v>
      </c>
      <c r="C17" s="17">
        <v>27362.14</v>
      </c>
      <c r="D17" s="17">
        <v>27362.14</v>
      </c>
      <c r="E17" s="17">
        <v>34.14</v>
      </c>
      <c r="F17" s="18">
        <f t="shared" si="7"/>
        <v>27328</v>
      </c>
      <c r="G17" s="17">
        <v>34.14</v>
      </c>
      <c r="H17" s="18">
        <f t="shared" si="8"/>
        <v>27396.28</v>
      </c>
      <c r="I17" s="18">
        <v>47.28</v>
      </c>
      <c r="J17" s="18">
        <f t="shared" si="1"/>
        <v>27349</v>
      </c>
      <c r="K17" s="18">
        <v>27604.36</v>
      </c>
      <c r="L17" s="18">
        <v>47.28</v>
      </c>
      <c r="M17" s="18">
        <f t="shared" si="0"/>
        <v>27651.64</v>
      </c>
      <c r="N17" s="18">
        <v>124.13999999999942</v>
      </c>
      <c r="O17" s="18">
        <f t="shared" si="2"/>
        <v>27527.5</v>
      </c>
      <c r="P17" s="21">
        <f t="shared" si="3"/>
        <v>82204.5</v>
      </c>
      <c r="Q17" s="45">
        <v>27674.71</v>
      </c>
      <c r="R17" s="18">
        <v>0</v>
      </c>
      <c r="S17" s="45">
        <f t="shared" si="4"/>
        <v>27674.71</v>
      </c>
      <c r="T17" s="45">
        <f t="shared" si="5"/>
        <v>27674.71</v>
      </c>
      <c r="U17" s="31">
        <f t="shared" si="6"/>
        <v>109879.20999999999</v>
      </c>
    </row>
    <row r="18" spans="1:21" ht="15.75">
      <c r="A18" s="13">
        <v>8</v>
      </c>
      <c r="B18" s="15" t="s">
        <v>18</v>
      </c>
      <c r="C18" s="17">
        <v>39124.74</v>
      </c>
      <c r="D18" s="17">
        <v>39124.74</v>
      </c>
      <c r="E18" s="17">
        <v>204.74</v>
      </c>
      <c r="F18" s="18">
        <f t="shared" si="7"/>
        <v>38920</v>
      </c>
      <c r="G18" s="17">
        <v>204.74</v>
      </c>
      <c r="H18" s="18">
        <f t="shared" si="8"/>
        <v>39329.479999999996</v>
      </c>
      <c r="I18" s="18">
        <v>199.48</v>
      </c>
      <c r="J18" s="18">
        <f t="shared" si="1"/>
        <v>39129.99999999999</v>
      </c>
      <c r="K18" s="18">
        <v>39470.9</v>
      </c>
      <c r="L18" s="18">
        <v>199.48</v>
      </c>
      <c r="M18" s="18">
        <f t="shared" si="0"/>
        <v>39670.380000000005</v>
      </c>
      <c r="N18" s="18">
        <v>71.37999999999738</v>
      </c>
      <c r="O18" s="18">
        <f t="shared" si="2"/>
        <v>39599.00000000001</v>
      </c>
      <c r="P18" s="21">
        <f t="shared" si="3"/>
        <v>117649</v>
      </c>
      <c r="Q18" s="45">
        <v>39566.2</v>
      </c>
      <c r="R18" s="18">
        <v>0</v>
      </c>
      <c r="S18" s="45">
        <f t="shared" si="4"/>
        <v>39566.2</v>
      </c>
      <c r="T18" s="45">
        <f t="shared" si="5"/>
        <v>39566.2</v>
      </c>
      <c r="U18" s="31">
        <f t="shared" si="6"/>
        <v>157215.2</v>
      </c>
    </row>
    <row r="19" spans="1:21" ht="15.75">
      <c r="A19" s="13">
        <v>9</v>
      </c>
      <c r="B19" s="15" t="s">
        <v>19</v>
      </c>
      <c r="C19" s="17">
        <v>58877.3</v>
      </c>
      <c r="D19" s="17">
        <v>58877.3</v>
      </c>
      <c r="E19" s="17">
        <v>4109.3</v>
      </c>
      <c r="F19" s="18">
        <f t="shared" si="7"/>
        <v>54768</v>
      </c>
      <c r="G19" s="17">
        <v>4109.3</v>
      </c>
      <c r="H19" s="18">
        <f t="shared" si="8"/>
        <v>62986.600000000006</v>
      </c>
      <c r="I19" s="18">
        <v>4102.6</v>
      </c>
      <c r="J19" s="18">
        <f t="shared" si="1"/>
        <v>58884.00000000001</v>
      </c>
      <c r="K19" s="18">
        <v>58043.72</v>
      </c>
      <c r="L19" s="18">
        <v>4102.6</v>
      </c>
      <c r="M19" s="18">
        <f t="shared" si="0"/>
        <v>62146.32</v>
      </c>
      <c r="N19" s="18">
        <v>28.31999999999971</v>
      </c>
      <c r="O19" s="18">
        <f t="shared" si="2"/>
        <v>62118</v>
      </c>
      <c r="P19" s="21">
        <f t="shared" si="3"/>
        <v>175770</v>
      </c>
      <c r="Q19" s="45">
        <v>57954.8</v>
      </c>
      <c r="R19" s="18">
        <v>5320.98</v>
      </c>
      <c r="S19" s="45">
        <f t="shared" si="4"/>
        <v>63275.78</v>
      </c>
      <c r="T19" s="45">
        <f t="shared" si="5"/>
        <v>63275.78</v>
      </c>
      <c r="U19" s="31">
        <f t="shared" si="6"/>
        <v>239045.78</v>
      </c>
    </row>
    <row r="20" spans="1:21" ht="15.75">
      <c r="A20" s="13">
        <v>10</v>
      </c>
      <c r="B20" s="15" t="s">
        <v>20</v>
      </c>
      <c r="C20" s="17">
        <v>11026.7</v>
      </c>
      <c r="D20" s="17">
        <v>11026.7</v>
      </c>
      <c r="E20" s="17">
        <v>1.7</v>
      </c>
      <c r="F20" s="18">
        <f t="shared" si="7"/>
        <v>11025</v>
      </c>
      <c r="G20" s="17">
        <v>1.7</v>
      </c>
      <c r="H20" s="18">
        <f t="shared" si="8"/>
        <v>11028.400000000001</v>
      </c>
      <c r="I20" s="18">
        <v>3.4</v>
      </c>
      <c r="J20" s="18">
        <f t="shared" si="1"/>
        <v>11025.000000000002</v>
      </c>
      <c r="K20" s="18">
        <v>11125.38</v>
      </c>
      <c r="L20" s="18">
        <v>3.4</v>
      </c>
      <c r="M20" s="18">
        <f t="shared" si="0"/>
        <v>11128.779999999999</v>
      </c>
      <c r="N20" s="18">
        <v>12.780000000000655</v>
      </c>
      <c r="O20" s="18">
        <f t="shared" si="2"/>
        <v>11115.999999999998</v>
      </c>
      <c r="P20" s="21">
        <f t="shared" si="3"/>
        <v>33166</v>
      </c>
      <c r="Q20" s="45">
        <v>10286.57</v>
      </c>
      <c r="R20" s="18">
        <v>1004.24</v>
      </c>
      <c r="S20" s="45">
        <f t="shared" si="4"/>
        <v>11290.81</v>
      </c>
      <c r="T20" s="45">
        <f t="shared" si="5"/>
        <v>11290.81</v>
      </c>
      <c r="U20" s="31">
        <f t="shared" si="6"/>
        <v>44456.81</v>
      </c>
    </row>
    <row r="21" spans="1:21" ht="15.75">
      <c r="A21" s="13">
        <v>11</v>
      </c>
      <c r="B21" s="15" t="s">
        <v>21</v>
      </c>
      <c r="C21" s="17">
        <v>13647.22</v>
      </c>
      <c r="D21" s="17">
        <v>13647.22</v>
      </c>
      <c r="E21" s="17">
        <v>3245.22</v>
      </c>
      <c r="F21" s="18">
        <f t="shared" si="7"/>
        <v>10402</v>
      </c>
      <c r="G21" s="17">
        <v>3245.22</v>
      </c>
      <c r="H21" s="18">
        <f t="shared" si="8"/>
        <v>16892.44</v>
      </c>
      <c r="I21" s="18">
        <v>3840.94</v>
      </c>
      <c r="J21" s="18">
        <f t="shared" si="1"/>
        <v>13051.499999999998</v>
      </c>
      <c r="K21" s="18">
        <v>13769</v>
      </c>
      <c r="L21" s="18">
        <v>3840.94</v>
      </c>
      <c r="M21" s="18">
        <f t="shared" si="0"/>
        <v>17609.94</v>
      </c>
      <c r="N21" s="18">
        <v>2192.4399999999987</v>
      </c>
      <c r="O21" s="18">
        <f t="shared" si="2"/>
        <v>15417.5</v>
      </c>
      <c r="P21" s="21">
        <f t="shared" si="3"/>
        <v>38871</v>
      </c>
      <c r="Q21" s="45">
        <v>13824.62</v>
      </c>
      <c r="R21" s="18">
        <v>0</v>
      </c>
      <c r="S21" s="45">
        <f t="shared" si="4"/>
        <v>13824.62</v>
      </c>
      <c r="T21" s="45">
        <f t="shared" si="5"/>
        <v>13824.62</v>
      </c>
      <c r="U21" s="31">
        <f t="shared" si="6"/>
        <v>52695.62</v>
      </c>
    </row>
    <row r="22" spans="1:21" ht="15.75">
      <c r="A22" s="13">
        <v>12</v>
      </c>
      <c r="B22" s="15" t="s">
        <v>22</v>
      </c>
      <c r="C22" s="17">
        <v>15005.26</v>
      </c>
      <c r="D22" s="17">
        <v>15005.26</v>
      </c>
      <c r="E22" s="17">
        <v>0.76</v>
      </c>
      <c r="F22" s="18">
        <f t="shared" si="7"/>
        <v>15004.5</v>
      </c>
      <c r="G22" s="17">
        <v>0.76</v>
      </c>
      <c r="H22" s="18">
        <f>D22+G22+0.02</f>
        <v>15006.04</v>
      </c>
      <c r="I22" s="18">
        <v>54.04</v>
      </c>
      <c r="J22" s="18">
        <f t="shared" si="1"/>
        <v>14952</v>
      </c>
      <c r="K22" s="18">
        <v>16896.74</v>
      </c>
      <c r="L22" s="18">
        <v>54.04</v>
      </c>
      <c r="M22" s="18">
        <f t="shared" si="0"/>
        <v>16950.780000000002</v>
      </c>
      <c r="N22" s="18">
        <v>24.779999999998836</v>
      </c>
      <c r="O22" s="18">
        <f t="shared" si="2"/>
        <v>16926.000000000004</v>
      </c>
      <c r="P22" s="21">
        <f t="shared" si="3"/>
        <v>46882.5</v>
      </c>
      <c r="Q22" s="45">
        <v>16945.5</v>
      </c>
      <c r="R22" s="18">
        <v>1419.77</v>
      </c>
      <c r="S22" s="45">
        <f t="shared" si="4"/>
        <v>18365.27</v>
      </c>
      <c r="T22" s="45">
        <f t="shared" si="5"/>
        <v>18365.27</v>
      </c>
      <c r="U22" s="31">
        <f t="shared" si="6"/>
        <v>65247.770000000004</v>
      </c>
    </row>
    <row r="23" spans="1:21" ht="15.75">
      <c r="A23" s="13">
        <v>13</v>
      </c>
      <c r="B23" s="16" t="s">
        <v>23</v>
      </c>
      <c r="C23" s="17">
        <v>69309.62</v>
      </c>
      <c r="D23" s="17">
        <v>69309.62</v>
      </c>
      <c r="E23" s="17">
        <v>9.62</v>
      </c>
      <c r="F23" s="18">
        <f t="shared" si="7"/>
        <v>69300</v>
      </c>
      <c r="G23" s="17">
        <v>9.62</v>
      </c>
      <c r="H23" s="18">
        <f t="shared" si="8"/>
        <v>69319.23999999999</v>
      </c>
      <c r="I23" s="18">
        <v>61.24</v>
      </c>
      <c r="J23" s="18">
        <f t="shared" si="1"/>
        <v>69257.99999999999</v>
      </c>
      <c r="K23" s="18">
        <v>68997.6</v>
      </c>
      <c r="L23" s="18">
        <v>61.24</v>
      </c>
      <c r="M23" s="18">
        <f t="shared" si="0"/>
        <v>69058.84000000001</v>
      </c>
      <c r="N23" s="18">
        <v>31.839999999996508</v>
      </c>
      <c r="O23" s="18">
        <f t="shared" si="2"/>
        <v>69027.00000000001</v>
      </c>
      <c r="P23" s="21">
        <f t="shared" si="3"/>
        <v>207585</v>
      </c>
      <c r="Q23" s="45">
        <v>68973.44</v>
      </c>
      <c r="R23" s="18">
        <v>6284.05</v>
      </c>
      <c r="S23" s="45">
        <f t="shared" si="4"/>
        <v>75257.49</v>
      </c>
      <c r="T23" s="45">
        <f t="shared" si="5"/>
        <v>75257.49</v>
      </c>
      <c r="U23" s="31">
        <f t="shared" si="6"/>
        <v>282842.49</v>
      </c>
    </row>
    <row r="24" spans="1:21" ht="15.75">
      <c r="A24" s="13">
        <v>14</v>
      </c>
      <c r="B24" s="15" t="s">
        <v>24</v>
      </c>
      <c r="C24" s="17">
        <v>43175.92</v>
      </c>
      <c r="D24" s="17">
        <v>43175.92</v>
      </c>
      <c r="E24" s="17">
        <v>41.92</v>
      </c>
      <c r="F24" s="18">
        <f t="shared" si="7"/>
        <v>43134</v>
      </c>
      <c r="G24" s="17">
        <v>41.92</v>
      </c>
      <c r="H24" s="18">
        <f t="shared" si="8"/>
        <v>43217.84</v>
      </c>
      <c r="I24" s="18">
        <v>41.84</v>
      </c>
      <c r="J24" s="18">
        <f t="shared" si="1"/>
        <v>43176</v>
      </c>
      <c r="K24" s="18">
        <v>43554.42</v>
      </c>
      <c r="L24" s="18">
        <v>41.84</v>
      </c>
      <c r="M24" s="18">
        <f t="shared" si="0"/>
        <v>43596.259999999995</v>
      </c>
      <c r="N24" s="18">
        <v>0.26000000000203727</v>
      </c>
      <c r="O24" s="18">
        <f t="shared" si="2"/>
        <v>43595.99999999999</v>
      </c>
      <c r="P24" s="21">
        <f t="shared" si="3"/>
        <v>129906</v>
      </c>
      <c r="Q24" s="45">
        <v>43012.87</v>
      </c>
      <c r="R24" s="18">
        <v>3931.94</v>
      </c>
      <c r="S24" s="45">
        <f t="shared" si="4"/>
        <v>46944.810000000005</v>
      </c>
      <c r="T24" s="45">
        <f t="shared" si="5"/>
        <v>46944.810000000005</v>
      </c>
      <c r="U24" s="31">
        <f t="shared" si="6"/>
        <v>176850.81</v>
      </c>
    </row>
    <row r="25" spans="1:21" ht="15.75">
      <c r="A25" s="13">
        <v>15</v>
      </c>
      <c r="B25" s="15" t="s">
        <v>25</v>
      </c>
      <c r="C25" s="17">
        <v>52900.92</v>
      </c>
      <c r="D25" s="17">
        <v>52900.92</v>
      </c>
      <c r="E25" s="17">
        <v>13252.92</v>
      </c>
      <c r="F25" s="18">
        <f t="shared" si="7"/>
        <v>39648</v>
      </c>
      <c r="G25" s="17">
        <v>13252.92</v>
      </c>
      <c r="H25" s="18">
        <f>D25+G25-0.02</f>
        <v>66153.81999999999</v>
      </c>
      <c r="I25" s="18">
        <v>4203.84</v>
      </c>
      <c r="J25" s="18">
        <f t="shared" si="1"/>
        <v>61949.979999999996</v>
      </c>
      <c r="K25" s="18">
        <v>53359.54</v>
      </c>
      <c r="L25" s="18">
        <v>4203.84</v>
      </c>
      <c r="M25" s="18">
        <f t="shared" si="0"/>
        <v>57563.380000000005</v>
      </c>
      <c r="N25" s="18">
        <v>4223.379999999997</v>
      </c>
      <c r="O25" s="18">
        <f t="shared" si="2"/>
        <v>53340.00000000001</v>
      </c>
      <c r="P25" s="21">
        <f t="shared" si="3"/>
        <v>154937.98</v>
      </c>
      <c r="Q25" s="45">
        <v>53305.04</v>
      </c>
      <c r="R25" s="18">
        <v>0</v>
      </c>
      <c r="S25" s="45">
        <f t="shared" si="4"/>
        <v>53305.04</v>
      </c>
      <c r="T25" s="45">
        <f t="shared" si="5"/>
        <v>53305.04</v>
      </c>
      <c r="U25" s="31">
        <f t="shared" si="6"/>
        <v>208243.02000000002</v>
      </c>
    </row>
    <row r="26" spans="1:21" ht="12.75">
      <c r="A26" s="32"/>
      <c r="B26" s="22" t="s">
        <v>35</v>
      </c>
      <c r="C26" s="19">
        <f>SUM(C11:C25)+0.02</f>
        <v>464917.49999999994</v>
      </c>
      <c r="D26" s="20">
        <f aca="true" t="shared" si="9" ref="D26:K26">SUM(D11:D25)</f>
        <v>464074.11999999994</v>
      </c>
      <c r="E26" s="19">
        <f t="shared" si="9"/>
        <v>42645.98</v>
      </c>
      <c r="F26" s="21">
        <f t="shared" si="9"/>
        <v>422271.5</v>
      </c>
      <c r="G26" s="20">
        <f t="shared" si="9"/>
        <v>42645.98</v>
      </c>
      <c r="H26" s="21">
        <f t="shared" si="9"/>
        <v>506720.0999999999</v>
      </c>
      <c r="I26" s="21">
        <f>SUM(I11:I25)</f>
        <v>32539.14</v>
      </c>
      <c r="J26" s="21">
        <f>SUM(J11:J25)</f>
        <v>474180.95999999996</v>
      </c>
      <c r="K26" s="21">
        <f t="shared" si="9"/>
        <v>467494.81999999995</v>
      </c>
      <c r="L26" s="21">
        <f>SUM(L11:L25)</f>
        <v>32539.14</v>
      </c>
      <c r="M26" s="21">
        <f>SUM(M11:M25)</f>
        <v>500033.9600000001</v>
      </c>
      <c r="N26" s="21">
        <f>SUM(N11:N25)</f>
        <v>21947.959999999992</v>
      </c>
      <c r="O26" s="21">
        <f>M26-N26</f>
        <v>478086.0000000001</v>
      </c>
      <c r="P26" s="21">
        <f>SUM(P11:P25)</f>
        <v>1374538.46</v>
      </c>
      <c r="Q26" s="43">
        <f>SUM(Q11:Q25)</f>
        <v>465316.99999999994</v>
      </c>
      <c r="R26" s="18">
        <f>SUM(R11:R25)-0.01</f>
        <v>21947.96</v>
      </c>
      <c r="S26" s="45">
        <f t="shared" si="4"/>
        <v>487264.95999999996</v>
      </c>
      <c r="T26" s="45">
        <f t="shared" si="5"/>
        <v>487264.95999999996</v>
      </c>
      <c r="U26" s="31">
        <f t="shared" si="6"/>
        <v>1861803.42</v>
      </c>
    </row>
    <row r="27" spans="1:21" ht="12.75">
      <c r="A27" s="33">
        <v>1</v>
      </c>
      <c r="B27" s="6" t="s">
        <v>36</v>
      </c>
      <c r="C27" s="24">
        <v>1683</v>
      </c>
      <c r="D27" s="24">
        <v>1683</v>
      </c>
      <c r="E27" s="24">
        <v>13</v>
      </c>
      <c r="F27" s="24">
        <v>1670</v>
      </c>
      <c r="G27" s="25">
        <v>13</v>
      </c>
      <c r="H27" s="39">
        <v>1696</v>
      </c>
      <c r="I27" s="39">
        <v>485</v>
      </c>
      <c r="J27" s="39">
        <v>1211</v>
      </c>
      <c r="K27" s="39">
        <v>1683</v>
      </c>
      <c r="L27" s="39">
        <v>485</v>
      </c>
      <c r="M27" s="39">
        <f>K27+L27</f>
        <v>2168</v>
      </c>
      <c r="N27" s="48">
        <v>537</v>
      </c>
      <c r="O27" s="48">
        <f>M27-N27</f>
        <v>1631</v>
      </c>
      <c r="P27" s="21">
        <f>J27+F27+O27</f>
        <v>4512</v>
      </c>
      <c r="Q27" s="45">
        <v>1683</v>
      </c>
      <c r="R27" s="18">
        <v>537</v>
      </c>
      <c r="S27" s="45">
        <f t="shared" si="4"/>
        <v>2220</v>
      </c>
      <c r="T27" s="45">
        <f t="shared" si="5"/>
        <v>2220</v>
      </c>
      <c r="U27" s="31">
        <f>P27+T27</f>
        <v>6732</v>
      </c>
    </row>
    <row r="28" spans="1:21" ht="15" thickBot="1">
      <c r="A28" s="34"/>
      <c r="B28" s="38" t="s">
        <v>37</v>
      </c>
      <c r="C28" s="35">
        <f>C26+C27</f>
        <v>466600.49999999994</v>
      </c>
      <c r="D28" s="35">
        <f>D26+D27</f>
        <v>465757.11999999994</v>
      </c>
      <c r="E28" s="35">
        <f>E26+E27</f>
        <v>42658.98</v>
      </c>
      <c r="F28" s="35">
        <f>F26+F27</f>
        <v>423941.5</v>
      </c>
      <c r="G28" s="36">
        <f>G27+G26</f>
        <v>42658.98</v>
      </c>
      <c r="H28" s="37">
        <f>H26+H27</f>
        <v>508416.0999999999</v>
      </c>
      <c r="I28" s="37">
        <f>I26+I27</f>
        <v>33024.14</v>
      </c>
      <c r="J28" s="37"/>
      <c r="K28" s="37">
        <f aca="true" t="shared" si="10" ref="K28:Q28">K26+K27</f>
        <v>469177.81999999995</v>
      </c>
      <c r="L28" s="37">
        <f t="shared" si="10"/>
        <v>33024.14</v>
      </c>
      <c r="M28" s="37">
        <f t="shared" si="10"/>
        <v>502201.9600000001</v>
      </c>
      <c r="N28" s="49">
        <f>N26+N27</f>
        <v>22484.959999999992</v>
      </c>
      <c r="O28" s="49">
        <f>O26+O27</f>
        <v>479717.0000000001</v>
      </c>
      <c r="P28" s="21">
        <f>P26+P27</f>
        <v>1379050.46</v>
      </c>
      <c r="Q28" s="44">
        <f t="shared" si="10"/>
        <v>466999.99999999994</v>
      </c>
      <c r="R28" s="21">
        <f>R26+R27</f>
        <v>22484.96</v>
      </c>
      <c r="S28" s="45">
        <f t="shared" si="4"/>
        <v>489484.95999999996</v>
      </c>
      <c r="T28" s="45">
        <f t="shared" si="5"/>
        <v>489484.95999999996</v>
      </c>
      <c r="U28" s="31">
        <f t="shared" si="6"/>
        <v>1868535.42</v>
      </c>
    </row>
    <row r="29" spans="1:24" ht="12.75">
      <c r="A29" s="4" t="s">
        <v>2</v>
      </c>
      <c r="B29" s="4"/>
      <c r="C29" s="7"/>
      <c r="D29" s="7"/>
      <c r="E29" s="7"/>
      <c r="F29" s="7"/>
      <c r="G29" s="7" t="s">
        <v>3</v>
      </c>
      <c r="H29" s="7"/>
      <c r="I29" s="7"/>
      <c r="J29" s="7"/>
      <c r="K29" s="7"/>
      <c r="L29" s="4" t="s">
        <v>2</v>
      </c>
      <c r="M29" s="4"/>
      <c r="N29" s="4"/>
      <c r="O29" s="4"/>
      <c r="P29" s="7"/>
      <c r="Q29" s="7"/>
      <c r="R29" s="7" t="s">
        <v>55</v>
      </c>
      <c r="S29" s="7"/>
      <c r="T29" s="7"/>
      <c r="W29" s="7"/>
      <c r="X29" s="7"/>
    </row>
    <row r="30" spans="1:26" ht="12.75">
      <c r="A30" s="1" t="s">
        <v>6</v>
      </c>
      <c r="B30" s="1"/>
      <c r="C30" s="1"/>
      <c r="D30" s="7"/>
      <c r="E30" s="1"/>
      <c r="F30" s="1"/>
      <c r="G30" s="7" t="s">
        <v>33</v>
      </c>
      <c r="H30" s="1"/>
      <c r="I30" s="1"/>
      <c r="J30" s="1"/>
      <c r="K30" s="1"/>
      <c r="L30" s="1" t="s">
        <v>6</v>
      </c>
      <c r="M30" s="1"/>
      <c r="N30" s="1"/>
      <c r="O30" s="1"/>
      <c r="P30" s="1"/>
      <c r="Q30" s="1"/>
      <c r="R30" s="7"/>
      <c r="S30" s="1"/>
      <c r="T30" s="7" t="s">
        <v>33</v>
      </c>
      <c r="U30" s="1"/>
      <c r="V30" s="1"/>
      <c r="Y30" s="1"/>
      <c r="Z30" s="1"/>
    </row>
    <row r="31" spans="1:26" ht="12.75">
      <c r="A31" s="1"/>
      <c r="B31" s="1"/>
      <c r="C31" s="1"/>
      <c r="D31" s="7"/>
      <c r="E31" s="1"/>
      <c r="F31" s="1"/>
      <c r="G31" s="1"/>
      <c r="H31" s="7"/>
      <c r="I31" s="7"/>
      <c r="J31" s="7"/>
      <c r="K31" s="7"/>
      <c r="L31" s="1"/>
      <c r="M31" s="1"/>
      <c r="N31" s="1"/>
      <c r="O31" s="1"/>
      <c r="P31" s="1"/>
      <c r="Q31" s="1"/>
      <c r="R31" s="7"/>
      <c r="S31" s="1"/>
      <c r="T31" s="7"/>
      <c r="U31" s="7"/>
      <c r="V31" s="1"/>
      <c r="W31" s="1"/>
      <c r="X31" s="1"/>
      <c r="Y31" s="7"/>
      <c r="Z31" s="7"/>
    </row>
    <row r="32" spans="1:23" ht="12.75">
      <c r="A32" s="4"/>
      <c r="B32" s="7" t="s">
        <v>38</v>
      </c>
      <c r="C32" s="7"/>
      <c r="D32" s="4"/>
      <c r="E32" s="4"/>
      <c r="F32" s="7"/>
      <c r="G32" s="4"/>
      <c r="H32" s="2"/>
      <c r="I32" s="2"/>
      <c r="J32" s="2"/>
      <c r="K32" s="2"/>
      <c r="L32" s="4"/>
      <c r="M32" s="7"/>
      <c r="N32" s="7"/>
      <c r="O32" s="7"/>
      <c r="P32" s="4"/>
      <c r="Q32" s="4"/>
      <c r="R32" s="1"/>
      <c r="S32" s="4"/>
      <c r="T32" s="7"/>
      <c r="U32" s="4"/>
      <c r="V32" s="2"/>
      <c r="W32" s="2"/>
    </row>
    <row r="33" spans="1:25" ht="12.75">
      <c r="A33" s="4"/>
      <c r="B33" s="26"/>
      <c r="C33" s="7" t="s">
        <v>39</v>
      </c>
      <c r="D33" s="4"/>
      <c r="E33" s="4"/>
      <c r="F33" s="7"/>
      <c r="G33" s="4"/>
      <c r="H33" s="2"/>
      <c r="I33" s="2"/>
      <c r="J33" s="2"/>
      <c r="K33" s="2"/>
      <c r="L33" s="4"/>
      <c r="M33" s="26"/>
      <c r="N33" s="26"/>
      <c r="O33" s="26"/>
      <c r="P33" s="7" t="s">
        <v>48</v>
      </c>
      <c r="Q33" s="7"/>
      <c r="R33" s="1"/>
      <c r="S33" s="7"/>
      <c r="T33" s="4"/>
      <c r="U33" s="4"/>
      <c r="V33" s="7"/>
      <c r="W33" s="4"/>
      <c r="X33" s="2"/>
      <c r="Y33" s="2"/>
    </row>
    <row r="34" spans="1:21" ht="12.75">
      <c r="A34" s="8"/>
      <c r="B34" s="27"/>
      <c r="C34" s="9"/>
      <c r="D34" s="10"/>
      <c r="E34" s="10"/>
      <c r="F34" s="10"/>
      <c r="G34" s="5"/>
      <c r="H34" s="2"/>
      <c r="I34" s="2"/>
      <c r="J34" s="2"/>
      <c r="K34" s="2"/>
      <c r="L34" s="2"/>
      <c r="M34" s="2"/>
      <c r="N34" s="2"/>
      <c r="O34" s="2"/>
      <c r="P34" s="7" t="s">
        <v>39</v>
      </c>
      <c r="Q34" s="7"/>
      <c r="R34" s="4"/>
      <c r="S34" s="7"/>
      <c r="T34" s="7"/>
      <c r="U34" s="4"/>
    </row>
    <row r="35" spans="1:19" ht="12.75">
      <c r="A35" s="2"/>
      <c r="B35" s="2"/>
      <c r="C35" s="2"/>
      <c r="D35" s="2"/>
      <c r="E35" s="2"/>
      <c r="F35" s="2"/>
      <c r="G35" s="2"/>
      <c r="H35" s="2"/>
      <c r="I35" s="2"/>
      <c r="J35" s="7" t="s">
        <v>8</v>
      </c>
      <c r="K35" s="2"/>
      <c r="L35" s="2"/>
      <c r="M35" s="2"/>
      <c r="N35" s="2"/>
      <c r="O35" s="2"/>
      <c r="P35" s="2"/>
      <c r="Q35" s="2"/>
      <c r="R35" s="7"/>
      <c r="S35" s="2"/>
    </row>
    <row r="36" spans="2:23" ht="12.75">
      <c r="B36" s="40"/>
      <c r="R36" s="7"/>
      <c r="T36" s="7" t="s">
        <v>8</v>
      </c>
      <c r="W36" s="7"/>
    </row>
    <row r="37" spans="2:18" ht="12.75">
      <c r="B37" s="41"/>
      <c r="R37" s="2"/>
    </row>
    <row r="38" spans="11:21" ht="12.75">
      <c r="K38" s="46" t="s">
        <v>49</v>
      </c>
      <c r="U38" s="46" t="s">
        <v>50</v>
      </c>
    </row>
    <row r="39" ht="12.75">
      <c r="C39" s="47"/>
    </row>
    <row r="40" spans="3:27" ht="12.75">
      <c r="C40" s="47"/>
      <c r="X40" s="46"/>
      <c r="AA40" s="46"/>
    </row>
    <row r="41" ht="12.75">
      <c r="C41" s="47"/>
    </row>
    <row r="42" ht="12.75">
      <c r="C42" s="47"/>
    </row>
    <row r="43" ht="12.75">
      <c r="C43" s="47"/>
    </row>
    <row r="44" ht="12.75">
      <c r="C44" s="47"/>
    </row>
    <row r="45" ht="12.75">
      <c r="C45" s="47"/>
    </row>
    <row r="46" ht="12.75">
      <c r="C46" s="47"/>
    </row>
    <row r="47" ht="12.75">
      <c r="C47" s="47"/>
    </row>
    <row r="48" ht="12.75">
      <c r="C48" s="47"/>
    </row>
    <row r="49" ht="12.75">
      <c r="C49" s="47"/>
    </row>
    <row r="50" ht="12.75">
      <c r="C50" s="47"/>
    </row>
    <row r="51" ht="12.75">
      <c r="C51" s="47"/>
    </row>
    <row r="52" ht="12.75">
      <c r="C52" s="47"/>
    </row>
    <row r="53" ht="12.75">
      <c r="C53" s="47"/>
    </row>
    <row r="54" ht="12.75">
      <c r="C54" s="47"/>
    </row>
    <row r="55" ht="12.75">
      <c r="C55" s="47"/>
    </row>
    <row r="56" ht="12.75">
      <c r="C56" s="47"/>
    </row>
    <row r="57" ht="12.75">
      <c r="C57" s="47"/>
    </row>
    <row r="58" ht="12.75">
      <c r="C58" s="47"/>
    </row>
    <row r="59" ht="12.75">
      <c r="C59" s="47"/>
    </row>
    <row r="60" ht="12.75">
      <c r="C60" s="47"/>
    </row>
    <row r="61" ht="12.75">
      <c r="C61" s="47"/>
    </row>
  </sheetData>
  <sheetProtection/>
  <printOptions/>
  <pageMargins left="0.2362204724409449" right="0.2362204724409449" top="0.7480314960629921" bottom="0.7480314960629921" header="0.31496062992125984" footer="0.31496062992125984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4"/>
  <sheetViews>
    <sheetView tabSelected="1" zoomScalePageLayoutView="0" workbookViewId="0" topLeftCell="A2">
      <selection activeCell="M3" sqref="M3"/>
    </sheetView>
  </sheetViews>
  <sheetFormatPr defaultColWidth="9.140625" defaultRowHeight="12.75"/>
  <cols>
    <col min="1" max="1" width="5.28125" style="0" customWidth="1"/>
    <col min="2" max="2" width="39.421875" style="0" customWidth="1"/>
    <col min="3" max="3" width="15.57421875" style="0" customWidth="1"/>
    <col min="4" max="4" width="11.140625" style="0" customWidth="1"/>
    <col min="5" max="5" width="12.00390625" style="0" customWidth="1"/>
    <col min="6" max="6" width="14.7109375" style="0" customWidth="1"/>
    <col min="7" max="15" width="14.28125" style="0" customWidth="1"/>
    <col min="16" max="26" width="16.00390625" style="0" customWidth="1"/>
    <col min="27" max="27" width="15.57421875" style="0" customWidth="1"/>
    <col min="28" max="28" width="19.00390625" style="0" customWidth="1"/>
  </cols>
  <sheetData>
    <row r="1" spans="1:27" ht="12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1"/>
      <c r="M1" s="1" t="s">
        <v>0</v>
      </c>
      <c r="N1" s="1"/>
      <c r="O1" s="1"/>
      <c r="P1" s="1"/>
      <c r="Q1" s="3"/>
      <c r="R1" s="3"/>
      <c r="S1" s="3"/>
      <c r="T1" s="3"/>
      <c r="U1" s="3"/>
      <c r="V1" s="3"/>
      <c r="W1" s="3"/>
      <c r="X1" s="3"/>
      <c r="Y1" s="3"/>
      <c r="Z1" s="3"/>
      <c r="AA1" s="2"/>
    </row>
    <row r="2" spans="1:31" ht="12.75">
      <c r="A2" s="1" t="s">
        <v>1</v>
      </c>
      <c r="B2" s="1"/>
      <c r="C2" s="1"/>
      <c r="D2" s="2"/>
      <c r="E2" s="2"/>
      <c r="F2" s="2"/>
      <c r="G2" s="3"/>
      <c r="H2" s="3"/>
      <c r="I2" s="3"/>
      <c r="J2" s="2"/>
      <c r="K2" s="2"/>
      <c r="L2" s="1"/>
      <c r="M2" s="1" t="s">
        <v>1</v>
      </c>
      <c r="N2" s="1"/>
      <c r="O2" s="1"/>
      <c r="P2" s="1"/>
      <c r="Q2" s="1"/>
      <c r="R2" s="1"/>
      <c r="Z2" s="2"/>
      <c r="AA2" s="2"/>
      <c r="AE2" s="3"/>
    </row>
    <row r="3" spans="1:31" ht="12.75">
      <c r="A3" s="2" t="s">
        <v>69</v>
      </c>
      <c r="B3" s="1" t="s">
        <v>70</v>
      </c>
      <c r="C3" s="1"/>
      <c r="D3" s="2"/>
      <c r="E3" s="2"/>
      <c r="F3" s="3"/>
      <c r="G3" s="1"/>
      <c r="H3" s="1"/>
      <c r="I3" s="1"/>
      <c r="J3" s="3" t="s">
        <v>4</v>
      </c>
      <c r="K3" s="3"/>
      <c r="L3" s="2"/>
      <c r="M3" s="2" t="s">
        <v>71</v>
      </c>
      <c r="N3" s="1"/>
      <c r="O3" s="1"/>
      <c r="P3" s="1"/>
      <c r="Q3" s="3"/>
      <c r="R3" s="3"/>
      <c r="Z3" s="3" t="s">
        <v>4</v>
      </c>
      <c r="AA3" s="3"/>
      <c r="AE3" s="1"/>
    </row>
    <row r="4" spans="1:31" ht="12.75">
      <c r="A4" s="1"/>
      <c r="B4" s="1"/>
      <c r="C4" s="1"/>
      <c r="D4" s="2"/>
      <c r="E4" s="2"/>
      <c r="F4" s="2"/>
      <c r="G4" s="3"/>
      <c r="H4" s="3"/>
      <c r="I4" s="3"/>
      <c r="J4" s="1" t="s">
        <v>5</v>
      </c>
      <c r="K4" s="1"/>
      <c r="L4" s="1"/>
      <c r="M4" s="1"/>
      <c r="N4" s="1"/>
      <c r="O4" s="1"/>
      <c r="P4" s="1"/>
      <c r="Q4" s="3"/>
      <c r="R4" s="3"/>
      <c r="Z4" s="1" t="s">
        <v>5</v>
      </c>
      <c r="AA4" s="1"/>
      <c r="AE4" s="3"/>
    </row>
    <row r="5" spans="1:27" ht="12.75">
      <c r="A5" s="2"/>
      <c r="B5" s="2"/>
      <c r="C5" s="2"/>
      <c r="D5" s="2"/>
      <c r="E5" s="2"/>
      <c r="F5" s="2"/>
      <c r="G5" s="2"/>
      <c r="H5" s="2"/>
      <c r="I5" s="2"/>
      <c r="J5" s="3" t="s">
        <v>7</v>
      </c>
      <c r="K5" s="3"/>
      <c r="L5" s="2"/>
      <c r="M5" s="2"/>
      <c r="N5" s="2"/>
      <c r="O5" s="2"/>
      <c r="P5" s="2"/>
      <c r="Q5" s="2"/>
      <c r="R5" s="2"/>
      <c r="Z5" s="3" t="s">
        <v>7</v>
      </c>
      <c r="AA5" s="3"/>
    </row>
    <row r="6" spans="1:27" ht="12.75">
      <c r="A6" s="1"/>
      <c r="B6" s="1"/>
      <c r="C6" s="1"/>
      <c r="D6" s="1"/>
      <c r="E6" s="5"/>
      <c r="F6" s="2"/>
      <c r="G6" s="2"/>
      <c r="H6" s="5"/>
      <c r="I6" s="5"/>
      <c r="J6" s="2"/>
      <c r="K6" s="2"/>
      <c r="L6" s="1"/>
      <c r="M6" s="1"/>
      <c r="N6" s="1"/>
      <c r="O6" s="1"/>
      <c r="P6" s="1"/>
      <c r="Q6" s="4"/>
      <c r="R6" s="4"/>
      <c r="Z6" s="2"/>
      <c r="AA6" s="2"/>
    </row>
    <row r="7" spans="10:27" ht="12.75">
      <c r="J7" s="5"/>
      <c r="K7" s="5"/>
      <c r="Z7" s="5"/>
      <c r="AA7" s="5"/>
    </row>
    <row r="8" spans="2:16" ht="15.75">
      <c r="B8" s="23" t="s">
        <v>68</v>
      </c>
      <c r="C8" s="1"/>
      <c r="M8" s="23" t="s">
        <v>68</v>
      </c>
      <c r="N8" s="23"/>
      <c r="O8" s="23"/>
      <c r="P8" s="1"/>
    </row>
    <row r="9" spans="11:27" ht="13.5" thickBot="1">
      <c r="K9" s="11" t="s">
        <v>45</v>
      </c>
      <c r="AA9" s="11" t="s">
        <v>45</v>
      </c>
    </row>
    <row r="10" spans="1:27" ht="39">
      <c r="A10" s="12" t="s">
        <v>34</v>
      </c>
      <c r="B10" s="14" t="s">
        <v>10</v>
      </c>
      <c r="C10" s="28" t="s">
        <v>27</v>
      </c>
      <c r="D10" s="28" t="s">
        <v>26</v>
      </c>
      <c r="E10" s="28" t="s">
        <v>28</v>
      </c>
      <c r="F10" s="28" t="s">
        <v>29</v>
      </c>
      <c r="G10" s="29" t="s">
        <v>30</v>
      </c>
      <c r="H10" s="29" t="s">
        <v>31</v>
      </c>
      <c r="I10" s="28" t="s">
        <v>41</v>
      </c>
      <c r="J10" s="28" t="s">
        <v>42</v>
      </c>
      <c r="K10" s="29" t="s">
        <v>40</v>
      </c>
      <c r="L10" s="29" t="s">
        <v>43</v>
      </c>
      <c r="M10" s="28" t="s">
        <v>44</v>
      </c>
      <c r="N10" s="28" t="s">
        <v>51</v>
      </c>
      <c r="O10" s="28" t="s">
        <v>52</v>
      </c>
      <c r="P10" s="29" t="s">
        <v>32</v>
      </c>
      <c r="Q10" s="42" t="s">
        <v>46</v>
      </c>
      <c r="R10" s="29" t="s">
        <v>53</v>
      </c>
      <c r="S10" s="29" t="s">
        <v>54</v>
      </c>
      <c r="T10" s="28" t="s">
        <v>64</v>
      </c>
      <c r="U10" s="42" t="s">
        <v>65</v>
      </c>
      <c r="V10" s="42" t="s">
        <v>58</v>
      </c>
      <c r="W10" s="29" t="s">
        <v>66</v>
      </c>
      <c r="X10" s="29" t="s">
        <v>67</v>
      </c>
      <c r="Y10" s="42" t="s">
        <v>59</v>
      </c>
      <c r="Z10" s="42" t="s">
        <v>47</v>
      </c>
      <c r="AA10" s="30" t="s">
        <v>9</v>
      </c>
    </row>
    <row r="11" spans="1:27" ht="15.75">
      <c r="A11" s="13">
        <v>1</v>
      </c>
      <c r="B11" s="15" t="s">
        <v>11</v>
      </c>
      <c r="C11" s="17">
        <v>48983.22</v>
      </c>
      <c r="D11" s="17">
        <v>48983.22</v>
      </c>
      <c r="E11" s="17">
        <v>21602.72</v>
      </c>
      <c r="F11" s="18">
        <f>C11-E11</f>
        <v>27380.5</v>
      </c>
      <c r="G11" s="17">
        <v>21602.72</v>
      </c>
      <c r="H11" s="18">
        <f>D11+G11</f>
        <v>70585.94</v>
      </c>
      <c r="I11" s="18">
        <v>19692.44</v>
      </c>
      <c r="J11" s="18">
        <f>H11-I11</f>
        <v>50893.5</v>
      </c>
      <c r="K11" s="18">
        <v>49434.84</v>
      </c>
      <c r="L11" s="18">
        <v>19692.44</v>
      </c>
      <c r="M11" s="18">
        <f aca="true" t="shared" si="0" ref="M11:M25">K11+L11</f>
        <v>69127.28</v>
      </c>
      <c r="N11" s="18">
        <v>14957.779999999999</v>
      </c>
      <c r="O11" s="18">
        <f>M11-N11</f>
        <v>54169.5</v>
      </c>
      <c r="P11" s="21">
        <f>F11+J11+O11</f>
        <v>132443.5</v>
      </c>
      <c r="Q11" s="45">
        <v>49921.09</v>
      </c>
      <c r="R11" s="18">
        <v>0</v>
      </c>
      <c r="S11" s="45">
        <f>Q11+R11</f>
        <v>49921.09</v>
      </c>
      <c r="T11" s="45">
        <v>123.09</v>
      </c>
      <c r="U11" s="45">
        <f aca="true" t="shared" si="1" ref="U11:U25">S11-T11</f>
        <v>49798</v>
      </c>
      <c r="V11" s="45">
        <v>51890.31</v>
      </c>
      <c r="W11" s="45">
        <v>123.09</v>
      </c>
      <c r="X11" s="45">
        <f aca="true" t="shared" si="2" ref="X11:X25">V11+W11</f>
        <v>52013.399999999994</v>
      </c>
      <c r="Y11" s="45">
        <v>41347.14</v>
      </c>
      <c r="Z11" s="50">
        <f>S11+V11+Y11</f>
        <v>143158.53999999998</v>
      </c>
      <c r="AA11" s="31">
        <f>P11+Z11</f>
        <v>275602.04</v>
      </c>
    </row>
    <row r="12" spans="1:27" ht="15.75">
      <c r="A12" s="13">
        <v>2</v>
      </c>
      <c r="B12" s="15" t="s">
        <v>12</v>
      </c>
      <c r="C12" s="17">
        <v>13878.28</v>
      </c>
      <c r="D12" s="17">
        <v>13878.28</v>
      </c>
      <c r="E12" s="17">
        <v>18.28</v>
      </c>
      <c r="F12" s="18">
        <f>C12-E12</f>
        <v>13860</v>
      </c>
      <c r="G12" s="17">
        <v>18.28</v>
      </c>
      <c r="H12" s="18">
        <f>D12+G12</f>
        <v>13896.560000000001</v>
      </c>
      <c r="I12" s="18">
        <v>8.56</v>
      </c>
      <c r="J12" s="18">
        <f aca="true" t="shared" si="3" ref="J12:J25">H12-I12</f>
        <v>13888.000000000002</v>
      </c>
      <c r="K12" s="18">
        <v>14000.28</v>
      </c>
      <c r="L12" s="18">
        <v>8.56</v>
      </c>
      <c r="M12" s="18">
        <f t="shared" si="0"/>
        <v>14008.84</v>
      </c>
      <c r="N12" s="18">
        <v>71.84000000000015</v>
      </c>
      <c r="O12" s="18">
        <f aca="true" t="shared" si="4" ref="O12:O25">M12-N12</f>
        <v>13937</v>
      </c>
      <c r="P12" s="21">
        <f aca="true" t="shared" si="5" ref="P12:P25">F12+J12+O12</f>
        <v>41685</v>
      </c>
      <c r="Q12" s="45">
        <v>14018.12</v>
      </c>
      <c r="R12" s="18">
        <v>0</v>
      </c>
      <c r="S12" s="45">
        <f aca="true" t="shared" si="6" ref="S12:S31">Q12+R12</f>
        <v>14018.12</v>
      </c>
      <c r="T12" s="45">
        <v>0.62</v>
      </c>
      <c r="U12" s="45">
        <f t="shared" si="1"/>
        <v>14017.5</v>
      </c>
      <c r="V12" s="45">
        <v>14549.12</v>
      </c>
      <c r="W12" s="45">
        <v>0.62</v>
      </c>
      <c r="X12" s="45">
        <f t="shared" si="2"/>
        <v>14549.740000000002</v>
      </c>
      <c r="Y12" s="45">
        <v>11593</v>
      </c>
      <c r="Z12" s="50">
        <f aca="true" t="shared" si="7" ref="Z12:Z28">S12+V12+Y12</f>
        <v>40160.240000000005</v>
      </c>
      <c r="AA12" s="31">
        <f aca="true" t="shared" si="8" ref="AA12:AA25">P12+Z12</f>
        <v>81845.24</v>
      </c>
    </row>
    <row r="13" spans="1:27" ht="15.75">
      <c r="A13" s="13">
        <v>3</v>
      </c>
      <c r="B13" s="15" t="s">
        <v>13</v>
      </c>
      <c r="C13" s="17">
        <v>12676.24</v>
      </c>
      <c r="D13" s="17">
        <v>12676.24</v>
      </c>
      <c r="E13" s="17">
        <v>2.74</v>
      </c>
      <c r="F13" s="18">
        <f aca="true" t="shared" si="9" ref="F13:F25">C13-E13</f>
        <v>12673.5</v>
      </c>
      <c r="G13" s="17">
        <v>2.74</v>
      </c>
      <c r="H13" s="18">
        <f aca="true" t="shared" si="10" ref="H13:H24">D13+G13</f>
        <v>12678.98</v>
      </c>
      <c r="I13" s="18">
        <v>4.5</v>
      </c>
      <c r="J13" s="18">
        <f t="shared" si="3"/>
        <v>12674.48</v>
      </c>
      <c r="K13" s="18">
        <v>15627.64</v>
      </c>
      <c r="L13" s="18">
        <v>4.5</v>
      </c>
      <c r="M13" s="18">
        <f t="shared" si="0"/>
        <v>15632.14</v>
      </c>
      <c r="N13" s="18">
        <v>8.139999999999418</v>
      </c>
      <c r="O13" s="18">
        <f t="shared" si="4"/>
        <v>15624</v>
      </c>
      <c r="P13" s="21">
        <f t="shared" si="5"/>
        <v>40971.979999999996</v>
      </c>
      <c r="Q13" s="45">
        <v>15667.92</v>
      </c>
      <c r="R13" s="18">
        <v>1240.37</v>
      </c>
      <c r="S13" s="45">
        <f t="shared" si="6"/>
        <v>16908.29</v>
      </c>
      <c r="T13" s="45">
        <v>3.29</v>
      </c>
      <c r="U13" s="45">
        <f t="shared" si="1"/>
        <v>16905</v>
      </c>
      <c r="V13" s="45">
        <v>16265.17</v>
      </c>
      <c r="W13" s="45">
        <v>3.29</v>
      </c>
      <c r="X13" s="45">
        <f t="shared" si="2"/>
        <v>16268.460000000001</v>
      </c>
      <c r="Y13" s="45">
        <v>12960.39</v>
      </c>
      <c r="Z13" s="50">
        <f t="shared" si="7"/>
        <v>46133.85</v>
      </c>
      <c r="AA13" s="31">
        <f t="shared" si="8"/>
        <v>87105.82999999999</v>
      </c>
    </row>
    <row r="14" spans="1:27" ht="15.75">
      <c r="A14" s="13">
        <v>4</v>
      </c>
      <c r="B14" s="15" t="s">
        <v>14</v>
      </c>
      <c r="C14" s="17">
        <v>16947.9</v>
      </c>
      <c r="D14" s="17">
        <v>16947.9</v>
      </c>
      <c r="E14" s="17">
        <v>42.9</v>
      </c>
      <c r="F14" s="18">
        <f t="shared" si="9"/>
        <v>16905</v>
      </c>
      <c r="G14" s="17">
        <v>42.9</v>
      </c>
      <c r="H14" s="18">
        <f t="shared" si="10"/>
        <v>16990.800000000003</v>
      </c>
      <c r="I14" s="18">
        <v>64.8</v>
      </c>
      <c r="J14" s="18">
        <f t="shared" si="3"/>
        <v>16926.000000000004</v>
      </c>
      <c r="K14" s="18">
        <v>17101.28</v>
      </c>
      <c r="L14" s="18">
        <v>64.8</v>
      </c>
      <c r="M14" s="18">
        <f t="shared" si="0"/>
        <v>17166.079999999998</v>
      </c>
      <c r="N14" s="18">
        <v>51.080000000001746</v>
      </c>
      <c r="O14" s="18">
        <f t="shared" si="4"/>
        <v>17114.999999999996</v>
      </c>
      <c r="P14" s="21">
        <f t="shared" si="5"/>
        <v>50946</v>
      </c>
      <c r="Q14" s="45">
        <v>17210.73</v>
      </c>
      <c r="R14" s="18">
        <v>0</v>
      </c>
      <c r="S14" s="45">
        <f t="shared" si="6"/>
        <v>17210.73</v>
      </c>
      <c r="T14" s="45">
        <v>232.23</v>
      </c>
      <c r="U14" s="45">
        <f t="shared" si="1"/>
        <v>16978.5</v>
      </c>
      <c r="V14" s="45">
        <v>17878.87</v>
      </c>
      <c r="W14" s="45">
        <v>232.23</v>
      </c>
      <c r="X14" s="45">
        <f t="shared" si="2"/>
        <v>18111.1</v>
      </c>
      <c r="Y14" s="45">
        <v>14246.21</v>
      </c>
      <c r="Z14" s="50">
        <f t="shared" si="7"/>
        <v>49335.81</v>
      </c>
      <c r="AA14" s="31">
        <f t="shared" si="8"/>
        <v>100281.81</v>
      </c>
    </row>
    <row r="15" spans="1:27" ht="15.75">
      <c r="A15" s="13">
        <v>5</v>
      </c>
      <c r="B15" s="15" t="s">
        <v>15</v>
      </c>
      <c r="C15" s="17">
        <v>31724.96</v>
      </c>
      <c r="D15" s="17">
        <v>30881.6</v>
      </c>
      <c r="E15" s="17">
        <v>56.96</v>
      </c>
      <c r="F15" s="18">
        <f t="shared" si="9"/>
        <v>31668</v>
      </c>
      <c r="G15" s="17">
        <v>56.96</v>
      </c>
      <c r="H15" s="18">
        <f>D15+G15</f>
        <v>30938.559999999998</v>
      </c>
      <c r="I15" s="18">
        <v>79.06</v>
      </c>
      <c r="J15" s="18">
        <f t="shared" si="3"/>
        <v>30859.499999999996</v>
      </c>
      <c r="K15" s="18">
        <f>29102.78-964.58</f>
        <v>28138.199999999997</v>
      </c>
      <c r="L15" s="18">
        <v>79.06</v>
      </c>
      <c r="M15" s="18">
        <f t="shared" si="0"/>
        <v>28217.26</v>
      </c>
      <c r="N15" s="18">
        <v>3.7599999999983993</v>
      </c>
      <c r="O15" s="18">
        <f t="shared" si="4"/>
        <v>28213.5</v>
      </c>
      <c r="P15" s="21">
        <f t="shared" si="5"/>
        <v>90741</v>
      </c>
      <c r="Q15" s="45">
        <v>26498.74</v>
      </c>
      <c r="R15" s="18">
        <v>2746.62</v>
      </c>
      <c r="S15" s="45">
        <f t="shared" si="6"/>
        <v>29245.36</v>
      </c>
      <c r="T15" s="45">
        <v>2806.36</v>
      </c>
      <c r="U15" s="45">
        <f t="shared" si="1"/>
        <v>26439</v>
      </c>
      <c r="V15" s="45">
        <v>27502.64</v>
      </c>
      <c r="W15" s="45">
        <v>2806.36</v>
      </c>
      <c r="X15" s="45">
        <f t="shared" si="2"/>
        <v>30309</v>
      </c>
      <c r="Y15" s="45">
        <v>21914.6</v>
      </c>
      <c r="Z15" s="50">
        <f t="shared" si="7"/>
        <v>78662.6</v>
      </c>
      <c r="AA15" s="31">
        <f t="shared" si="8"/>
        <v>169403.6</v>
      </c>
    </row>
    <row r="16" spans="1:27" ht="15.75">
      <c r="A16" s="13">
        <v>6</v>
      </c>
      <c r="B16" s="15" t="s">
        <v>16</v>
      </c>
      <c r="C16" s="17">
        <v>10277.06</v>
      </c>
      <c r="D16" s="17">
        <v>10277.06</v>
      </c>
      <c r="E16" s="17">
        <v>22.06</v>
      </c>
      <c r="F16" s="18">
        <f t="shared" si="9"/>
        <v>10255</v>
      </c>
      <c r="G16" s="17">
        <v>22.06</v>
      </c>
      <c r="H16" s="18">
        <f t="shared" si="10"/>
        <v>10299.119999999999</v>
      </c>
      <c r="I16" s="18">
        <v>135.12</v>
      </c>
      <c r="J16" s="18">
        <f t="shared" si="3"/>
        <v>10163.999999999998</v>
      </c>
      <c r="K16" s="18">
        <v>10370.92</v>
      </c>
      <c r="L16" s="18">
        <v>135.12</v>
      </c>
      <c r="M16" s="18">
        <f t="shared" si="0"/>
        <v>10506.04</v>
      </c>
      <c r="N16" s="18">
        <v>146.04000000000087</v>
      </c>
      <c r="O16" s="18">
        <f t="shared" si="4"/>
        <v>10360</v>
      </c>
      <c r="P16" s="21">
        <f t="shared" si="5"/>
        <v>30779</v>
      </c>
      <c r="Q16" s="45">
        <v>10456.65</v>
      </c>
      <c r="R16" s="18">
        <v>0</v>
      </c>
      <c r="S16" s="45">
        <f t="shared" si="6"/>
        <v>10456.65</v>
      </c>
      <c r="T16" s="45">
        <v>40.65</v>
      </c>
      <c r="U16" s="45">
        <f t="shared" si="1"/>
        <v>10416</v>
      </c>
      <c r="V16" s="45">
        <v>10866.14</v>
      </c>
      <c r="W16" s="45">
        <v>40.65</v>
      </c>
      <c r="X16" s="45">
        <f t="shared" si="2"/>
        <v>10906.789999999999</v>
      </c>
      <c r="Y16" s="45">
        <v>8658.34</v>
      </c>
      <c r="Z16" s="50">
        <f t="shared" si="7"/>
        <v>29981.13</v>
      </c>
      <c r="AA16" s="31">
        <f t="shared" si="8"/>
        <v>60760.130000000005</v>
      </c>
    </row>
    <row r="17" spans="1:27" ht="15.75">
      <c r="A17" s="13">
        <v>7</v>
      </c>
      <c r="B17" s="16" t="s">
        <v>17</v>
      </c>
      <c r="C17" s="17">
        <v>27362.14</v>
      </c>
      <c r="D17" s="17">
        <v>27362.14</v>
      </c>
      <c r="E17" s="17">
        <v>34.14</v>
      </c>
      <c r="F17" s="18">
        <f t="shared" si="9"/>
        <v>27328</v>
      </c>
      <c r="G17" s="17">
        <v>34.14</v>
      </c>
      <c r="H17" s="18">
        <f t="shared" si="10"/>
        <v>27396.28</v>
      </c>
      <c r="I17" s="18">
        <v>47.28</v>
      </c>
      <c r="J17" s="18">
        <f t="shared" si="3"/>
        <v>27349</v>
      </c>
      <c r="K17" s="18">
        <v>27604.36</v>
      </c>
      <c r="L17" s="18">
        <v>47.28</v>
      </c>
      <c r="M17" s="18">
        <f t="shared" si="0"/>
        <v>27651.64</v>
      </c>
      <c r="N17" s="18">
        <v>124.13999999999942</v>
      </c>
      <c r="O17" s="18">
        <f t="shared" si="4"/>
        <v>27527.5</v>
      </c>
      <c r="P17" s="21">
        <f t="shared" si="5"/>
        <v>82204.5</v>
      </c>
      <c r="Q17" s="45">
        <v>27674.71</v>
      </c>
      <c r="R17" s="18">
        <v>0</v>
      </c>
      <c r="S17" s="45">
        <f t="shared" si="6"/>
        <v>27674.71</v>
      </c>
      <c r="T17" s="45">
        <v>21.21</v>
      </c>
      <c r="U17" s="45">
        <f t="shared" si="1"/>
        <v>27653.5</v>
      </c>
      <c r="V17" s="45">
        <v>28729.5</v>
      </c>
      <c r="W17" s="45">
        <v>21.21</v>
      </c>
      <c r="X17" s="45">
        <f t="shared" si="2"/>
        <v>28750.71</v>
      </c>
      <c r="Y17" s="45">
        <v>22892.18</v>
      </c>
      <c r="Z17" s="50">
        <f t="shared" si="7"/>
        <v>79296.39</v>
      </c>
      <c r="AA17" s="31">
        <f t="shared" si="8"/>
        <v>161500.89</v>
      </c>
    </row>
    <row r="18" spans="1:27" ht="15.75">
      <c r="A18" s="13">
        <v>8</v>
      </c>
      <c r="B18" s="15" t="s">
        <v>18</v>
      </c>
      <c r="C18" s="17">
        <v>39124.74</v>
      </c>
      <c r="D18" s="17">
        <v>39124.74</v>
      </c>
      <c r="E18" s="17">
        <v>204.74</v>
      </c>
      <c r="F18" s="18">
        <f t="shared" si="9"/>
        <v>38920</v>
      </c>
      <c r="G18" s="17">
        <v>204.74</v>
      </c>
      <c r="H18" s="18">
        <f t="shared" si="10"/>
        <v>39329.479999999996</v>
      </c>
      <c r="I18" s="18">
        <v>199.48</v>
      </c>
      <c r="J18" s="18">
        <f t="shared" si="3"/>
        <v>39129.99999999999</v>
      </c>
      <c r="K18" s="18">
        <v>39470.9</v>
      </c>
      <c r="L18" s="18">
        <v>199.48</v>
      </c>
      <c r="M18" s="18">
        <f t="shared" si="0"/>
        <v>39670.380000000005</v>
      </c>
      <c r="N18" s="18">
        <v>71.37999999999738</v>
      </c>
      <c r="O18" s="18">
        <f t="shared" si="4"/>
        <v>39599.00000000001</v>
      </c>
      <c r="P18" s="21">
        <f t="shared" si="5"/>
        <v>117649</v>
      </c>
      <c r="Q18" s="45">
        <v>39566.2</v>
      </c>
      <c r="R18" s="18">
        <v>0</v>
      </c>
      <c r="S18" s="45">
        <f t="shared" si="6"/>
        <v>39566.2</v>
      </c>
      <c r="T18" s="45">
        <v>75.7</v>
      </c>
      <c r="U18" s="45">
        <f t="shared" si="1"/>
        <v>39490.5</v>
      </c>
      <c r="V18" s="45">
        <v>41073.25</v>
      </c>
      <c r="W18" s="45">
        <v>75.7</v>
      </c>
      <c r="X18" s="45">
        <f t="shared" si="2"/>
        <v>41148.95</v>
      </c>
      <c r="Y18" s="45">
        <v>32727.91</v>
      </c>
      <c r="Z18" s="50">
        <f t="shared" si="7"/>
        <v>113367.36</v>
      </c>
      <c r="AA18" s="31">
        <f t="shared" si="8"/>
        <v>231016.36</v>
      </c>
    </row>
    <row r="19" spans="1:27" ht="15.75">
      <c r="A19" s="13">
        <v>9</v>
      </c>
      <c r="B19" s="15" t="s">
        <v>19</v>
      </c>
      <c r="C19" s="17">
        <v>58877.3</v>
      </c>
      <c r="D19" s="17">
        <v>58877.3</v>
      </c>
      <c r="E19" s="17">
        <v>4109.3</v>
      </c>
      <c r="F19" s="18">
        <f t="shared" si="9"/>
        <v>54768</v>
      </c>
      <c r="G19" s="17">
        <v>4109.3</v>
      </c>
      <c r="H19" s="18">
        <f t="shared" si="10"/>
        <v>62986.600000000006</v>
      </c>
      <c r="I19" s="18">
        <v>4102.6</v>
      </c>
      <c r="J19" s="18">
        <f t="shared" si="3"/>
        <v>58884.00000000001</v>
      </c>
      <c r="K19" s="18">
        <v>58043.72</v>
      </c>
      <c r="L19" s="18">
        <v>4102.6</v>
      </c>
      <c r="M19" s="18">
        <f t="shared" si="0"/>
        <v>62146.32</v>
      </c>
      <c r="N19" s="18">
        <v>28.31999999999971</v>
      </c>
      <c r="O19" s="18">
        <f t="shared" si="4"/>
        <v>62118</v>
      </c>
      <c r="P19" s="21">
        <f t="shared" si="5"/>
        <v>175770</v>
      </c>
      <c r="Q19" s="45">
        <v>57954.8</v>
      </c>
      <c r="R19" s="18">
        <v>5320.98</v>
      </c>
      <c r="S19" s="45">
        <f t="shared" si="6"/>
        <v>63275.78</v>
      </c>
      <c r="T19" s="45">
        <v>5931.78</v>
      </c>
      <c r="U19" s="45">
        <f t="shared" si="1"/>
        <v>57344</v>
      </c>
      <c r="V19" s="45">
        <v>60119.92</v>
      </c>
      <c r="W19" s="45">
        <v>5931.78</v>
      </c>
      <c r="X19" s="45">
        <f t="shared" si="2"/>
        <v>66051.7</v>
      </c>
      <c r="Y19" s="45">
        <v>47904.65</v>
      </c>
      <c r="Z19" s="50">
        <f t="shared" si="7"/>
        <v>171300.35</v>
      </c>
      <c r="AA19" s="31">
        <f t="shared" si="8"/>
        <v>347070.35</v>
      </c>
    </row>
    <row r="20" spans="1:27" ht="15.75">
      <c r="A20" s="13">
        <v>10</v>
      </c>
      <c r="B20" s="15" t="s">
        <v>20</v>
      </c>
      <c r="C20" s="17">
        <v>11026.7</v>
      </c>
      <c r="D20" s="17">
        <v>11026.7</v>
      </c>
      <c r="E20" s="17">
        <v>1.7</v>
      </c>
      <c r="F20" s="18">
        <f t="shared" si="9"/>
        <v>11025</v>
      </c>
      <c r="G20" s="17">
        <v>1.7</v>
      </c>
      <c r="H20" s="18">
        <f t="shared" si="10"/>
        <v>11028.400000000001</v>
      </c>
      <c r="I20" s="18">
        <v>3.4</v>
      </c>
      <c r="J20" s="18">
        <f t="shared" si="3"/>
        <v>11025.000000000002</v>
      </c>
      <c r="K20" s="18">
        <v>11125.38</v>
      </c>
      <c r="L20" s="18">
        <v>3.4</v>
      </c>
      <c r="M20" s="18">
        <f t="shared" si="0"/>
        <v>11128.779999999999</v>
      </c>
      <c r="N20" s="18">
        <v>12.780000000000655</v>
      </c>
      <c r="O20" s="18">
        <f t="shared" si="4"/>
        <v>11115.999999999998</v>
      </c>
      <c r="P20" s="21">
        <f t="shared" si="5"/>
        <v>33166</v>
      </c>
      <c r="Q20" s="45">
        <v>10286.57</v>
      </c>
      <c r="R20" s="18">
        <v>1004.24</v>
      </c>
      <c r="S20" s="45">
        <f t="shared" si="6"/>
        <v>11290.81</v>
      </c>
      <c r="T20" s="45">
        <v>1084.81</v>
      </c>
      <c r="U20" s="45">
        <f t="shared" si="1"/>
        <v>10206</v>
      </c>
      <c r="V20" s="45">
        <v>10681.32</v>
      </c>
      <c r="W20" s="45">
        <v>1084.81</v>
      </c>
      <c r="X20" s="45">
        <f t="shared" si="2"/>
        <v>11766.13</v>
      </c>
      <c r="Y20" s="45">
        <v>8511.07</v>
      </c>
      <c r="Z20" s="50">
        <f t="shared" si="7"/>
        <v>30483.199999999997</v>
      </c>
      <c r="AA20" s="31">
        <f t="shared" si="8"/>
        <v>63649.2</v>
      </c>
    </row>
    <row r="21" spans="1:27" ht="15.75">
      <c r="A21" s="13">
        <v>11</v>
      </c>
      <c r="B21" s="15" t="s">
        <v>21</v>
      </c>
      <c r="C21" s="17">
        <v>13647.22</v>
      </c>
      <c r="D21" s="17">
        <v>13647.22</v>
      </c>
      <c r="E21" s="17">
        <v>3245.22</v>
      </c>
      <c r="F21" s="18">
        <f t="shared" si="9"/>
        <v>10402</v>
      </c>
      <c r="G21" s="17">
        <v>3245.22</v>
      </c>
      <c r="H21" s="18">
        <f t="shared" si="10"/>
        <v>16892.44</v>
      </c>
      <c r="I21" s="18">
        <v>3840.94</v>
      </c>
      <c r="J21" s="18">
        <f t="shared" si="3"/>
        <v>13051.499999999998</v>
      </c>
      <c r="K21" s="18">
        <v>13769</v>
      </c>
      <c r="L21" s="18">
        <v>3840.94</v>
      </c>
      <c r="M21" s="18">
        <f t="shared" si="0"/>
        <v>17609.94</v>
      </c>
      <c r="N21" s="18">
        <v>2192.4399999999987</v>
      </c>
      <c r="O21" s="18">
        <f t="shared" si="4"/>
        <v>15417.5</v>
      </c>
      <c r="P21" s="21">
        <f t="shared" si="5"/>
        <v>38871</v>
      </c>
      <c r="Q21" s="45">
        <v>13824.62</v>
      </c>
      <c r="R21" s="18">
        <v>0</v>
      </c>
      <c r="S21" s="45">
        <f t="shared" si="6"/>
        <v>13824.62</v>
      </c>
      <c r="T21" s="45">
        <v>20.62</v>
      </c>
      <c r="U21" s="45">
        <f t="shared" si="1"/>
        <v>13804</v>
      </c>
      <c r="V21" s="45">
        <v>14355.32</v>
      </c>
      <c r="W21" s="45">
        <v>20.62</v>
      </c>
      <c r="X21" s="45">
        <f t="shared" si="2"/>
        <v>14375.94</v>
      </c>
      <c r="Y21" s="45">
        <v>11438.58</v>
      </c>
      <c r="Z21" s="50">
        <f t="shared" si="7"/>
        <v>39618.520000000004</v>
      </c>
      <c r="AA21" s="31">
        <f t="shared" si="8"/>
        <v>78489.52</v>
      </c>
    </row>
    <row r="22" spans="1:27" ht="15.75">
      <c r="A22" s="13">
        <v>12</v>
      </c>
      <c r="B22" s="15" t="s">
        <v>22</v>
      </c>
      <c r="C22" s="17">
        <v>15005.26</v>
      </c>
      <c r="D22" s="17">
        <v>15005.26</v>
      </c>
      <c r="E22" s="17">
        <v>0.76</v>
      </c>
      <c r="F22" s="18">
        <f t="shared" si="9"/>
        <v>15004.5</v>
      </c>
      <c r="G22" s="17">
        <v>0.76</v>
      </c>
      <c r="H22" s="18">
        <f>D22+G22+0.02</f>
        <v>15006.04</v>
      </c>
      <c r="I22" s="18">
        <v>54.04</v>
      </c>
      <c r="J22" s="18">
        <f t="shared" si="3"/>
        <v>14952</v>
      </c>
      <c r="K22" s="18">
        <v>16896.74</v>
      </c>
      <c r="L22" s="18">
        <v>54.04</v>
      </c>
      <c r="M22" s="18">
        <f t="shared" si="0"/>
        <v>16950.780000000002</v>
      </c>
      <c r="N22" s="18">
        <v>24.779999999998836</v>
      </c>
      <c r="O22" s="18">
        <f t="shared" si="4"/>
        <v>16926.000000000004</v>
      </c>
      <c r="P22" s="21">
        <f t="shared" si="5"/>
        <v>46882.5</v>
      </c>
      <c r="Q22" s="45">
        <v>16945.5</v>
      </c>
      <c r="R22" s="18">
        <v>1419.77</v>
      </c>
      <c r="S22" s="45">
        <f t="shared" si="6"/>
        <v>18365.27</v>
      </c>
      <c r="T22" s="45">
        <v>11.27</v>
      </c>
      <c r="U22" s="45">
        <f t="shared" si="1"/>
        <v>18354</v>
      </c>
      <c r="V22" s="45">
        <v>17592.42</v>
      </c>
      <c r="W22" s="45">
        <v>11.27</v>
      </c>
      <c r="X22" s="45">
        <f t="shared" si="2"/>
        <v>17603.69</v>
      </c>
      <c r="Y22" s="45">
        <v>14017.96</v>
      </c>
      <c r="Z22" s="50">
        <f t="shared" si="7"/>
        <v>49975.65</v>
      </c>
      <c r="AA22" s="31">
        <f t="shared" si="8"/>
        <v>96858.15</v>
      </c>
    </row>
    <row r="23" spans="1:27" s="64" customFormat="1" ht="15.75">
      <c r="A23" s="57">
        <v>13</v>
      </c>
      <c r="B23" s="65" t="s">
        <v>23</v>
      </c>
      <c r="C23" s="58">
        <v>69309.62</v>
      </c>
      <c r="D23" s="58">
        <v>69309.62</v>
      </c>
      <c r="E23" s="58">
        <v>9.62</v>
      </c>
      <c r="F23" s="59">
        <f t="shared" si="9"/>
        <v>69300</v>
      </c>
      <c r="G23" s="58">
        <v>9.62</v>
      </c>
      <c r="H23" s="59">
        <f t="shared" si="10"/>
        <v>69319.23999999999</v>
      </c>
      <c r="I23" s="59">
        <v>61.24</v>
      </c>
      <c r="J23" s="59">
        <f t="shared" si="3"/>
        <v>69257.99999999999</v>
      </c>
      <c r="K23" s="59">
        <v>68997.6</v>
      </c>
      <c r="L23" s="59">
        <v>61.24</v>
      </c>
      <c r="M23" s="59">
        <f t="shared" si="0"/>
        <v>69058.84000000001</v>
      </c>
      <c r="N23" s="59">
        <v>31.839999999996508</v>
      </c>
      <c r="O23" s="59">
        <f t="shared" si="4"/>
        <v>69027.00000000001</v>
      </c>
      <c r="P23" s="60">
        <f t="shared" si="5"/>
        <v>207585</v>
      </c>
      <c r="Q23" s="61">
        <v>68973.44</v>
      </c>
      <c r="R23" s="59">
        <v>6284.05</v>
      </c>
      <c r="S23" s="61">
        <f t="shared" si="6"/>
        <v>75257.49</v>
      </c>
      <c r="T23" s="61">
        <v>5169.99</v>
      </c>
      <c r="U23" s="61">
        <f t="shared" si="1"/>
        <v>70087.5</v>
      </c>
      <c r="V23" s="61">
        <v>71565.36</v>
      </c>
      <c r="W23" s="61">
        <v>5169.99</v>
      </c>
      <c r="X23" s="61">
        <f t="shared" si="2"/>
        <v>76735.35</v>
      </c>
      <c r="Y23" s="61">
        <v>57024.58</v>
      </c>
      <c r="Z23" s="62">
        <f t="shared" si="7"/>
        <v>203847.43</v>
      </c>
      <c r="AA23" s="63">
        <f t="shared" si="8"/>
        <v>411432.43</v>
      </c>
    </row>
    <row r="24" spans="1:27" ht="15.75">
      <c r="A24" s="13">
        <v>14</v>
      </c>
      <c r="B24" s="15" t="s">
        <v>24</v>
      </c>
      <c r="C24" s="17">
        <v>43175.92</v>
      </c>
      <c r="D24" s="17">
        <v>43175.92</v>
      </c>
      <c r="E24" s="17">
        <v>41.92</v>
      </c>
      <c r="F24" s="18">
        <f t="shared" si="9"/>
        <v>43134</v>
      </c>
      <c r="G24" s="17">
        <v>41.92</v>
      </c>
      <c r="H24" s="18">
        <f t="shared" si="10"/>
        <v>43217.84</v>
      </c>
      <c r="I24" s="18">
        <v>41.84</v>
      </c>
      <c r="J24" s="18">
        <f t="shared" si="3"/>
        <v>43176</v>
      </c>
      <c r="K24" s="18">
        <v>43554.42</v>
      </c>
      <c r="L24" s="18">
        <v>41.84</v>
      </c>
      <c r="M24" s="18">
        <f t="shared" si="0"/>
        <v>43596.259999999995</v>
      </c>
      <c r="N24" s="18">
        <v>0.26000000000203727</v>
      </c>
      <c r="O24" s="18">
        <f t="shared" si="4"/>
        <v>43595.99999999999</v>
      </c>
      <c r="P24" s="21">
        <f t="shared" si="5"/>
        <v>129906</v>
      </c>
      <c r="Q24" s="45">
        <v>43012.87</v>
      </c>
      <c r="R24" s="18">
        <v>3931.94</v>
      </c>
      <c r="S24" s="45">
        <f t="shared" si="6"/>
        <v>46944.810000000005</v>
      </c>
      <c r="T24" s="45">
        <v>30.81</v>
      </c>
      <c r="U24" s="45">
        <f t="shared" si="1"/>
        <v>46914.00000000001</v>
      </c>
      <c r="V24" s="45">
        <v>44631.58</v>
      </c>
      <c r="W24" s="45">
        <v>30.81</v>
      </c>
      <c r="X24" s="45">
        <f t="shared" si="2"/>
        <v>44662.39</v>
      </c>
      <c r="Y24" s="45">
        <v>35563.25</v>
      </c>
      <c r="Z24" s="50">
        <f t="shared" si="7"/>
        <v>127139.64000000001</v>
      </c>
      <c r="AA24" s="31">
        <f t="shared" si="8"/>
        <v>257045.64</v>
      </c>
    </row>
    <row r="25" spans="1:27" ht="15.75">
      <c r="A25" s="13">
        <v>15</v>
      </c>
      <c r="B25" s="15" t="s">
        <v>25</v>
      </c>
      <c r="C25" s="17">
        <v>52900.92</v>
      </c>
      <c r="D25" s="17">
        <v>52900.92</v>
      </c>
      <c r="E25" s="17">
        <v>13252.92</v>
      </c>
      <c r="F25" s="18">
        <f t="shared" si="9"/>
        <v>39648</v>
      </c>
      <c r="G25" s="17">
        <v>13252.92</v>
      </c>
      <c r="H25" s="18">
        <f>D25+G25-0.02</f>
        <v>66153.81999999999</v>
      </c>
      <c r="I25" s="18">
        <v>4203.84</v>
      </c>
      <c r="J25" s="18">
        <f t="shared" si="3"/>
        <v>61949.979999999996</v>
      </c>
      <c r="K25" s="18">
        <v>53359.54</v>
      </c>
      <c r="L25" s="18">
        <v>4203.84</v>
      </c>
      <c r="M25" s="18">
        <f t="shared" si="0"/>
        <v>57563.380000000005</v>
      </c>
      <c r="N25" s="18">
        <v>4223.379999999997</v>
      </c>
      <c r="O25" s="18">
        <f t="shared" si="4"/>
        <v>53340.00000000001</v>
      </c>
      <c r="P25" s="21">
        <f t="shared" si="5"/>
        <v>154937.98</v>
      </c>
      <c r="Q25" s="45">
        <v>53305.04</v>
      </c>
      <c r="R25" s="18">
        <v>0</v>
      </c>
      <c r="S25" s="45">
        <f t="shared" si="6"/>
        <v>53305.04</v>
      </c>
      <c r="T25" s="45">
        <v>637.04</v>
      </c>
      <c r="U25" s="45">
        <f t="shared" si="1"/>
        <v>52668</v>
      </c>
      <c r="V25" s="45">
        <v>55301.48</v>
      </c>
      <c r="W25" s="45">
        <v>637.04</v>
      </c>
      <c r="X25" s="45">
        <f t="shared" si="2"/>
        <v>55938.520000000004</v>
      </c>
      <c r="Y25" s="45">
        <v>44065.22</v>
      </c>
      <c r="Z25" s="50">
        <f t="shared" si="7"/>
        <v>152671.74</v>
      </c>
      <c r="AA25" s="31">
        <f t="shared" si="8"/>
        <v>307609.72</v>
      </c>
    </row>
    <row r="26" spans="1:27" ht="15.75">
      <c r="A26" s="13">
        <v>16</v>
      </c>
      <c r="B26" s="15" t="s">
        <v>60</v>
      </c>
      <c r="C26" s="17"/>
      <c r="D26" s="17"/>
      <c r="E26" s="17"/>
      <c r="F26" s="18"/>
      <c r="G26" s="17"/>
      <c r="H26" s="18"/>
      <c r="I26" s="18"/>
      <c r="J26" s="18"/>
      <c r="K26" s="18"/>
      <c r="L26" s="18"/>
      <c r="M26" s="18"/>
      <c r="N26" s="18"/>
      <c r="O26" s="18"/>
      <c r="P26" s="21"/>
      <c r="Q26" s="45"/>
      <c r="R26" s="18"/>
      <c r="S26" s="45"/>
      <c r="T26" s="45"/>
      <c r="U26" s="45"/>
      <c r="V26" s="45">
        <v>31489.6</v>
      </c>
      <c r="W26" s="45"/>
      <c r="X26" s="45"/>
      <c r="Y26" s="45">
        <v>25091.49</v>
      </c>
      <c r="Z26" s="50">
        <f t="shared" si="7"/>
        <v>56581.09</v>
      </c>
      <c r="AA26" s="31">
        <f>Z26</f>
        <v>56581.09</v>
      </c>
    </row>
    <row r="27" spans="1:27" ht="12.75">
      <c r="A27" s="32"/>
      <c r="B27" s="22" t="s">
        <v>35</v>
      </c>
      <c r="C27" s="19">
        <f>SUM(C11:C25)+0.02</f>
        <v>464917.49999999994</v>
      </c>
      <c r="D27" s="20">
        <f aca="true" t="shared" si="11" ref="D27:K27">SUM(D11:D25)</f>
        <v>464074.11999999994</v>
      </c>
      <c r="E27" s="19">
        <f t="shared" si="11"/>
        <v>42645.98</v>
      </c>
      <c r="F27" s="21">
        <f t="shared" si="11"/>
        <v>422271.5</v>
      </c>
      <c r="G27" s="20">
        <f t="shared" si="11"/>
        <v>42645.98</v>
      </c>
      <c r="H27" s="21">
        <f t="shared" si="11"/>
        <v>506720.0999999999</v>
      </c>
      <c r="I27" s="21">
        <f>SUM(I11:I25)</f>
        <v>32539.14</v>
      </c>
      <c r="J27" s="21">
        <f>SUM(J11:J25)</f>
        <v>474180.95999999996</v>
      </c>
      <c r="K27" s="21">
        <f t="shared" si="11"/>
        <v>467494.81999999995</v>
      </c>
      <c r="L27" s="21">
        <f>SUM(L11:L25)</f>
        <v>32539.14</v>
      </c>
      <c r="M27" s="21">
        <f>SUM(M11:M25)</f>
        <v>500033.9600000001</v>
      </c>
      <c r="N27" s="21">
        <f>SUM(N11:N25)</f>
        <v>21947.959999999992</v>
      </c>
      <c r="O27" s="21">
        <f>M27-N27</f>
        <v>478086.0000000001</v>
      </c>
      <c r="P27" s="21">
        <f>SUM(P11:P25)</f>
        <v>1374538.46</v>
      </c>
      <c r="Q27" s="43">
        <f>SUM(Q11:Q25)</f>
        <v>465316.99999999994</v>
      </c>
      <c r="R27" s="18">
        <f>SUM(R11:R25)-0.01</f>
        <v>21947.96</v>
      </c>
      <c r="S27" s="45">
        <f>S11+S12+S13+S14+S15+S16+S17+S18+S19+S20+S21+S22+S23+S24+S25</f>
        <v>487264.9699999999</v>
      </c>
      <c r="T27" s="45">
        <f>T11+T12+T13+T14+T15+T16+T17+T18+T19+T20+T21+T22+T23+T24+T25</f>
        <v>16189.470000000001</v>
      </c>
      <c r="U27" s="45">
        <f>U11+U12+U13+U14+U15+U16+U17+U18+U19+U20+U21+U22+U23+U24+U25</f>
        <v>471075.5</v>
      </c>
      <c r="V27" s="45">
        <f>SUM(V11:V26)</f>
        <v>514491.99999999994</v>
      </c>
      <c r="W27" s="45">
        <f>W11+W12+W13+W14+W15+W16+W17+W18+W19+W20+W21+W22+W23+W24+W25</f>
        <v>16189.470000000001</v>
      </c>
      <c r="X27" s="45">
        <f>X11+X12+X13+X14+X15+X16+X17+X18+X19+X20+X21+X22+X23+X24+X25</f>
        <v>499191.8700000001</v>
      </c>
      <c r="Y27" s="45">
        <f>SUM(Y11:Y26)+0.01</f>
        <v>409956.57999999996</v>
      </c>
      <c r="Z27" s="50">
        <f t="shared" si="7"/>
        <v>1411713.5499999998</v>
      </c>
      <c r="AA27" s="31">
        <f>SUM(AA11:AA26)</f>
        <v>2786252</v>
      </c>
    </row>
    <row r="28" spans="1:27" ht="12.75">
      <c r="A28" s="33">
        <v>1</v>
      </c>
      <c r="B28" s="6" t="s">
        <v>36</v>
      </c>
      <c r="C28" s="24">
        <v>1683</v>
      </c>
      <c r="D28" s="24">
        <v>1683</v>
      </c>
      <c r="E28" s="24">
        <v>13</v>
      </c>
      <c r="F28" s="24">
        <v>1670</v>
      </c>
      <c r="G28" s="25">
        <v>13</v>
      </c>
      <c r="H28" s="39">
        <v>1696</v>
      </c>
      <c r="I28" s="39">
        <v>485</v>
      </c>
      <c r="J28" s="39">
        <v>1211</v>
      </c>
      <c r="K28" s="39">
        <v>1683</v>
      </c>
      <c r="L28" s="39">
        <v>485</v>
      </c>
      <c r="M28" s="39">
        <f>K28+L28</f>
        <v>2168</v>
      </c>
      <c r="N28" s="48">
        <v>537</v>
      </c>
      <c r="O28" s="48">
        <f>M28-N28</f>
        <v>1631</v>
      </c>
      <c r="P28" s="21">
        <f>J28+F28+O28</f>
        <v>4512</v>
      </c>
      <c r="Q28" s="45">
        <v>1683</v>
      </c>
      <c r="R28" s="18">
        <v>537</v>
      </c>
      <c r="S28" s="45">
        <f t="shared" si="6"/>
        <v>2220</v>
      </c>
      <c r="T28" s="45">
        <f>S28-U28</f>
        <v>1315</v>
      </c>
      <c r="U28" s="45">
        <v>905</v>
      </c>
      <c r="V28" s="45">
        <v>1683</v>
      </c>
      <c r="W28" s="45">
        <f>S28-U28</f>
        <v>1315</v>
      </c>
      <c r="X28" s="45">
        <f>V28+W28</f>
        <v>2998</v>
      </c>
      <c r="Y28" s="45">
        <v>1683</v>
      </c>
      <c r="Z28" s="50">
        <f t="shared" si="7"/>
        <v>5586</v>
      </c>
      <c r="AA28" s="31">
        <f>P28+Z28</f>
        <v>10098</v>
      </c>
    </row>
    <row r="29" spans="1:27" ht="12.75">
      <c r="A29" s="51">
        <v>2</v>
      </c>
      <c r="B29" s="52" t="s">
        <v>62</v>
      </c>
      <c r="C29" s="53" t="s">
        <v>61</v>
      </c>
      <c r="D29" s="53"/>
      <c r="E29" s="53"/>
      <c r="F29" s="53"/>
      <c r="G29" s="54"/>
      <c r="H29" s="55"/>
      <c r="I29" s="55"/>
      <c r="J29" s="55"/>
      <c r="K29" s="55"/>
      <c r="L29" s="55"/>
      <c r="M29" s="55"/>
      <c r="N29" s="48"/>
      <c r="O29" s="48"/>
      <c r="P29" s="21"/>
      <c r="Q29" s="56"/>
      <c r="R29" s="18"/>
      <c r="S29" s="45"/>
      <c r="T29" s="45"/>
      <c r="U29" s="45"/>
      <c r="V29" s="45">
        <v>3825</v>
      </c>
      <c r="W29" s="45"/>
      <c r="X29" s="45"/>
      <c r="Y29" s="45">
        <v>3825</v>
      </c>
      <c r="Z29" s="50">
        <f>V29+Y29</f>
        <v>7650</v>
      </c>
      <c r="AA29" s="31">
        <f>Z29</f>
        <v>7650</v>
      </c>
    </row>
    <row r="30" spans="1:27" ht="12.75">
      <c r="A30" s="51"/>
      <c r="B30" s="52" t="s">
        <v>63</v>
      </c>
      <c r="C30" s="53">
        <f>C28</f>
        <v>1683</v>
      </c>
      <c r="D30" s="53">
        <f aca="true" t="shared" si="12" ref="D30:S30">D28</f>
        <v>1683</v>
      </c>
      <c r="E30" s="53">
        <f t="shared" si="12"/>
        <v>13</v>
      </c>
      <c r="F30" s="53">
        <f t="shared" si="12"/>
        <v>1670</v>
      </c>
      <c r="G30" s="53">
        <f t="shared" si="12"/>
        <v>13</v>
      </c>
      <c r="H30" s="53">
        <f t="shared" si="12"/>
        <v>1696</v>
      </c>
      <c r="I30" s="53">
        <f t="shared" si="12"/>
        <v>485</v>
      </c>
      <c r="J30" s="53">
        <f t="shared" si="12"/>
        <v>1211</v>
      </c>
      <c r="K30" s="53">
        <f t="shared" si="12"/>
        <v>1683</v>
      </c>
      <c r="L30" s="53">
        <f t="shared" si="12"/>
        <v>485</v>
      </c>
      <c r="M30" s="53">
        <f t="shared" si="12"/>
        <v>2168</v>
      </c>
      <c r="N30" s="53">
        <f t="shared" si="12"/>
        <v>537</v>
      </c>
      <c r="O30" s="53">
        <f t="shared" si="12"/>
        <v>1631</v>
      </c>
      <c r="P30" s="53">
        <f t="shared" si="12"/>
        <v>4512</v>
      </c>
      <c r="Q30" s="53">
        <f t="shared" si="12"/>
        <v>1683</v>
      </c>
      <c r="R30" s="53"/>
      <c r="S30" s="66">
        <f t="shared" si="12"/>
        <v>2220</v>
      </c>
      <c r="T30" s="53">
        <f>S28-U28</f>
        <v>1315</v>
      </c>
      <c r="U30" s="53">
        <f>S28-T28</f>
        <v>905</v>
      </c>
      <c r="V30" s="53">
        <f>V28+V29</f>
        <v>5508</v>
      </c>
      <c r="W30" s="45">
        <f>X28-V28</f>
        <v>1315</v>
      </c>
      <c r="X30" s="53">
        <f>W28+V28</f>
        <v>2998</v>
      </c>
      <c r="Y30" s="53">
        <f>Y28+Y29</f>
        <v>5508</v>
      </c>
      <c r="Z30" s="53">
        <f>Z28+Z29</f>
        <v>13236</v>
      </c>
      <c r="AA30" s="53">
        <f>AA28+AA29</f>
        <v>17748</v>
      </c>
    </row>
    <row r="31" spans="1:28" ht="15" thickBot="1">
      <c r="A31" s="34"/>
      <c r="B31" s="38" t="s">
        <v>37</v>
      </c>
      <c r="C31" s="35">
        <f>C27+C28</f>
        <v>466600.49999999994</v>
      </c>
      <c r="D31" s="35">
        <f>D27+D28</f>
        <v>465757.11999999994</v>
      </c>
      <c r="E31" s="35">
        <f>E27+E28</f>
        <v>42658.98</v>
      </c>
      <c r="F31" s="35">
        <f>F27+F28</f>
        <v>423941.5</v>
      </c>
      <c r="G31" s="36">
        <f>G28+G27</f>
        <v>42658.98</v>
      </c>
      <c r="H31" s="37">
        <f>H27+H28</f>
        <v>508416.0999999999</v>
      </c>
      <c r="I31" s="37">
        <f>I27+I28</f>
        <v>33024.14</v>
      </c>
      <c r="J31" s="37">
        <f>J27+J28</f>
        <v>475391.95999999996</v>
      </c>
      <c r="K31" s="37">
        <f aca="true" t="shared" si="13" ref="K31:R31">K27+K28</f>
        <v>469177.81999999995</v>
      </c>
      <c r="L31" s="37">
        <f t="shared" si="13"/>
        <v>33024.14</v>
      </c>
      <c r="M31" s="37">
        <f t="shared" si="13"/>
        <v>502201.9600000001</v>
      </c>
      <c r="N31" s="49">
        <f t="shared" si="13"/>
        <v>22484.959999999992</v>
      </c>
      <c r="O31" s="49">
        <f t="shared" si="13"/>
        <v>479717.0000000001</v>
      </c>
      <c r="P31" s="21">
        <f t="shared" si="13"/>
        <v>1379050.46</v>
      </c>
      <c r="Q31" s="44">
        <f t="shared" si="13"/>
        <v>466999.99999999994</v>
      </c>
      <c r="R31" s="21">
        <f t="shared" si="13"/>
        <v>22484.96</v>
      </c>
      <c r="S31" s="45">
        <f>Q31+R31+0.01</f>
        <v>489484.97</v>
      </c>
      <c r="T31" s="45">
        <f>T27+T28</f>
        <v>17504.47</v>
      </c>
      <c r="U31" s="45">
        <f>U27+U28</f>
        <v>471980.5</v>
      </c>
      <c r="V31" s="45">
        <f>V27+V28+V29</f>
        <v>519999.99999999994</v>
      </c>
      <c r="W31" s="45">
        <f>W27+W28</f>
        <v>17504.47</v>
      </c>
      <c r="X31" s="45"/>
      <c r="Y31" s="45">
        <f>Y27+Y28</f>
        <v>411639.57999999996</v>
      </c>
      <c r="Z31" s="50">
        <f>Z27+Z30-0.01</f>
        <v>1424949.5399999998</v>
      </c>
      <c r="AA31" s="31">
        <f>AA27+AA30</f>
        <v>2804000</v>
      </c>
      <c r="AB31" s="47"/>
    </row>
    <row r="32" spans="1:30" ht="12.75">
      <c r="A32" s="4" t="s">
        <v>2</v>
      </c>
      <c r="B32" s="4"/>
      <c r="C32" s="7"/>
      <c r="D32" s="7"/>
      <c r="E32" s="7"/>
      <c r="F32" s="7"/>
      <c r="G32" s="7" t="s">
        <v>3</v>
      </c>
      <c r="H32" s="7"/>
      <c r="I32" s="7"/>
      <c r="J32" s="7"/>
      <c r="K32" s="7"/>
      <c r="L32" s="4"/>
      <c r="M32" s="4" t="s">
        <v>2</v>
      </c>
      <c r="N32" s="4"/>
      <c r="O32" s="4"/>
      <c r="P32" s="4"/>
      <c r="Q32" s="7"/>
      <c r="R32" s="7"/>
      <c r="S32" s="7" t="s">
        <v>55</v>
      </c>
      <c r="T32" s="7"/>
      <c r="U32" s="7"/>
      <c r="V32" s="7"/>
      <c r="W32" s="7"/>
      <c r="X32" s="7"/>
      <c r="Y32" s="7"/>
      <c r="AC32" s="7"/>
      <c r="AD32" s="7"/>
    </row>
    <row r="33" spans="1:32" ht="12.75">
      <c r="A33" s="1" t="s">
        <v>6</v>
      </c>
      <c r="B33" s="1"/>
      <c r="C33" s="1"/>
      <c r="D33" s="7"/>
      <c r="E33" s="1"/>
      <c r="F33" s="1"/>
      <c r="G33" s="7" t="s">
        <v>33</v>
      </c>
      <c r="H33" s="1"/>
      <c r="I33" s="1"/>
      <c r="J33" s="1"/>
      <c r="K33" s="1"/>
      <c r="L33" s="1"/>
      <c r="M33" s="1" t="s">
        <v>6</v>
      </c>
      <c r="N33" s="1"/>
      <c r="O33" s="1"/>
      <c r="P33" s="1"/>
      <c r="Q33" s="1"/>
      <c r="R33" s="1"/>
      <c r="S33" s="7"/>
      <c r="T33" s="7"/>
      <c r="U33" s="7"/>
      <c r="V33" s="1"/>
      <c r="W33" s="1"/>
      <c r="X33" s="1"/>
      <c r="Y33" s="7" t="s">
        <v>33</v>
      </c>
      <c r="Z33" s="1"/>
      <c r="AA33" s="1"/>
      <c r="AB33" s="1"/>
      <c r="AE33" s="1"/>
      <c r="AF33" s="1"/>
    </row>
    <row r="34" spans="1:32" ht="12.75">
      <c r="A34" s="1"/>
      <c r="B34" s="1"/>
      <c r="C34" s="1"/>
      <c r="D34" s="7"/>
      <c r="E34" s="1"/>
      <c r="F34" s="1"/>
      <c r="G34" s="1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7"/>
      <c r="T34" s="7"/>
      <c r="U34" s="7"/>
      <c r="V34" s="1"/>
      <c r="W34" s="1"/>
      <c r="X34" s="1"/>
      <c r="Y34" s="7"/>
      <c r="Z34" s="7"/>
      <c r="AA34" s="7"/>
      <c r="AB34" s="1"/>
      <c r="AC34" s="1"/>
      <c r="AD34" s="1"/>
      <c r="AE34" s="7"/>
      <c r="AF34" s="7"/>
    </row>
    <row r="35" spans="1:29" ht="12.75">
      <c r="A35" s="4"/>
      <c r="B35" s="7" t="s">
        <v>38</v>
      </c>
      <c r="C35" s="7"/>
      <c r="D35" s="4"/>
      <c r="E35" s="4"/>
      <c r="F35" s="7"/>
      <c r="G35" s="4"/>
      <c r="H35" s="2"/>
      <c r="I35" s="2"/>
      <c r="J35" s="2"/>
      <c r="K35" s="2"/>
      <c r="L35" s="4"/>
      <c r="M35" s="4"/>
      <c r="N35" s="7"/>
      <c r="O35" s="7"/>
      <c r="P35" s="7"/>
      <c r="Q35" s="4"/>
      <c r="R35" s="4"/>
      <c r="S35" s="1"/>
      <c r="T35" s="1"/>
      <c r="U35" s="1"/>
      <c r="V35" s="4"/>
      <c r="W35" s="4"/>
      <c r="X35" s="4"/>
      <c r="Y35" s="7"/>
      <c r="Z35" s="4"/>
      <c r="AA35" s="4"/>
      <c r="AB35" s="2"/>
      <c r="AC35" s="2"/>
    </row>
    <row r="36" spans="1:31" ht="12.75">
      <c r="A36" s="4"/>
      <c r="B36" s="26"/>
      <c r="C36" s="7" t="s">
        <v>39</v>
      </c>
      <c r="D36" s="4"/>
      <c r="E36" s="4"/>
      <c r="F36" s="7"/>
      <c r="G36" s="4"/>
      <c r="H36" s="2"/>
      <c r="I36" s="2"/>
      <c r="J36" s="2"/>
      <c r="K36" s="2"/>
      <c r="L36" s="4"/>
      <c r="M36" s="4"/>
      <c r="N36" s="26"/>
      <c r="O36" s="26"/>
      <c r="P36" s="26"/>
      <c r="Q36" s="7" t="s">
        <v>48</v>
      </c>
      <c r="R36" s="7"/>
      <c r="S36" s="1"/>
      <c r="T36" s="1"/>
      <c r="U36" s="1"/>
      <c r="V36" s="7"/>
      <c r="W36" s="7"/>
      <c r="X36" s="7"/>
      <c r="Y36" s="4"/>
      <c r="Z36" s="4"/>
      <c r="AA36" s="4"/>
      <c r="AB36" s="7"/>
      <c r="AC36" s="4"/>
      <c r="AD36" s="2"/>
      <c r="AE36" s="2"/>
    </row>
    <row r="37" spans="1:27" ht="12.75">
      <c r="A37" s="8"/>
      <c r="B37" s="27"/>
      <c r="C37" s="9"/>
      <c r="D37" s="10"/>
      <c r="E37" s="10"/>
      <c r="F37" s="10"/>
      <c r="G37" s="5"/>
      <c r="H37" s="2"/>
      <c r="I37" s="2"/>
      <c r="J37" s="2"/>
      <c r="K37" s="2"/>
      <c r="L37" s="2"/>
      <c r="M37" s="2"/>
      <c r="N37" s="2"/>
      <c r="O37" s="2"/>
      <c r="P37" s="2"/>
      <c r="Q37" s="7" t="s">
        <v>39</v>
      </c>
      <c r="R37" s="7"/>
      <c r="S37" s="4"/>
      <c r="T37" s="4"/>
      <c r="U37" s="4"/>
      <c r="V37" s="7"/>
      <c r="W37" s="7"/>
      <c r="X37" s="7"/>
      <c r="Y37" s="7"/>
      <c r="Z37" s="4"/>
      <c r="AA37" s="4"/>
    </row>
    <row r="38" spans="1:24" ht="12.75">
      <c r="A38" s="2"/>
      <c r="B38" s="2"/>
      <c r="C38" s="2"/>
      <c r="D38" s="2"/>
      <c r="E38" s="2"/>
      <c r="F38" s="2"/>
      <c r="G38" s="2"/>
      <c r="H38" s="2"/>
      <c r="I38" s="2"/>
      <c r="J38" s="7" t="s">
        <v>8</v>
      </c>
      <c r="K38" s="2"/>
      <c r="L38" s="2"/>
      <c r="M38" s="2"/>
      <c r="N38" s="2"/>
      <c r="O38" s="2"/>
      <c r="P38" s="2"/>
      <c r="Q38" s="2"/>
      <c r="R38" s="2"/>
      <c r="S38" s="7"/>
      <c r="T38" s="7"/>
      <c r="U38" s="7"/>
      <c r="V38" s="2"/>
      <c r="W38" s="2"/>
      <c r="X38" s="2"/>
    </row>
    <row r="39" spans="2:29" ht="12.75">
      <c r="B39" s="40"/>
      <c r="S39" s="7"/>
      <c r="T39" s="7"/>
      <c r="U39" s="7"/>
      <c r="Y39" s="7" t="s">
        <v>8</v>
      </c>
      <c r="AC39" s="7"/>
    </row>
    <row r="40" spans="2:21" ht="12.75">
      <c r="B40" s="41"/>
      <c r="S40" s="2"/>
      <c r="T40" s="2"/>
      <c r="U40" s="2"/>
    </row>
    <row r="41" spans="11:27" ht="12.75">
      <c r="K41" s="46" t="s">
        <v>49</v>
      </c>
      <c r="Z41" s="46" t="s">
        <v>50</v>
      </c>
      <c r="AA41" s="46"/>
    </row>
    <row r="42" ht="12.75">
      <c r="C42" s="47"/>
    </row>
    <row r="43" spans="3:33" ht="12.75">
      <c r="C43" s="47"/>
      <c r="AD43" s="46"/>
      <c r="AG43" s="46"/>
    </row>
    <row r="44" ht="12.75">
      <c r="C44" s="47"/>
    </row>
    <row r="45" ht="12.75">
      <c r="C45" s="47"/>
    </row>
    <row r="46" ht="12.75">
      <c r="C46" s="47"/>
    </row>
    <row r="47" ht="12.75">
      <c r="C47" s="47"/>
    </row>
    <row r="48" ht="12.75">
      <c r="C48" s="47"/>
    </row>
    <row r="49" ht="12.75">
      <c r="C49" s="47"/>
    </row>
    <row r="50" ht="12.75">
      <c r="C50" s="47"/>
    </row>
    <row r="51" ht="12.75">
      <c r="C51" s="47"/>
    </row>
    <row r="52" ht="12.75">
      <c r="C52" s="47"/>
    </row>
    <row r="53" ht="12.75">
      <c r="C53" s="47"/>
    </row>
    <row r="54" ht="12.75">
      <c r="C54" s="47"/>
    </row>
    <row r="55" ht="12.75">
      <c r="C55" s="47"/>
    </row>
    <row r="56" ht="12.75">
      <c r="C56" s="47"/>
    </row>
    <row r="57" ht="12.75">
      <c r="C57" s="47"/>
    </row>
    <row r="58" ht="12.75">
      <c r="C58" s="47"/>
    </row>
    <row r="59" ht="12.75">
      <c r="C59" s="47"/>
    </row>
    <row r="60" ht="12.75">
      <c r="C60" s="47"/>
    </row>
    <row r="61" ht="12.75">
      <c r="C61" s="47"/>
    </row>
    <row r="62" ht="12.75">
      <c r="C62" s="47"/>
    </row>
    <row r="63" ht="12.75">
      <c r="C63" s="47"/>
    </row>
    <row r="64" ht="12.75">
      <c r="C64" s="47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Suciu Alexandra</cp:lastModifiedBy>
  <cp:lastPrinted>2023-05-04T12:22:24Z</cp:lastPrinted>
  <dcterms:created xsi:type="dcterms:W3CDTF">1996-10-14T23:33:28Z</dcterms:created>
  <dcterms:modified xsi:type="dcterms:W3CDTF">2023-05-30T06:35:32Z</dcterms:modified>
  <cp:category/>
  <cp:version/>
  <cp:contentType/>
  <cp:contentStatus/>
</cp:coreProperties>
</file>